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-2024 учебный год\Сайт ИМЦ\Сведения о ОУ\Педсостав_05.02.2025\"/>
    </mc:Choice>
  </mc:AlternateContent>
  <bookViews>
    <workbookView xWindow="0" yWindow="0" windowWidth="23040" windowHeight="8328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H121" i="1" l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<sst xmlns="http://schemas.openxmlformats.org/spreadsheetml/2006/main" count="608" uniqueCount="204">
  <si>
    <t>№ п/п</t>
  </si>
  <si>
    <t>Фамилия</t>
  </si>
  <si>
    <t>Имя</t>
  </si>
  <si>
    <t>Отчество</t>
  </si>
  <si>
    <t>ОООД повышения квалификации (полное наименование)</t>
  </si>
  <si>
    <t>Название курса</t>
  </si>
  <si>
    <t>Объем курса (часы)</t>
  </si>
  <si>
    <t>Дата выдачи</t>
  </si>
  <si>
    <t>Алексеева</t>
  </si>
  <si>
    <t>Юлианна</t>
  </si>
  <si>
    <t>Вячеславовна</t>
  </si>
  <si>
    <t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Фрунзенского района Санкт-Петербурга «Информационно-методический центр»</t>
  </si>
  <si>
    <t>Профессиональное здоровье педагога. Профилактика профессионального выгорания</t>
  </si>
  <si>
    <t>Автономная некоммерческая организация дополнительного профессионального образования "Московская академия профессиональных компетенций"</t>
  </si>
  <si>
    <t>Технология активного обучения и практика дополнительного образования</t>
  </si>
  <si>
    <t>Методист образовательной организации: обеспечение инновационной и проектной деятельности в условиях реализации ФГОС</t>
  </si>
  <si>
    <t>ОС Astra Linux Special Edition 1.7 для начинающих пользователей</t>
  </si>
  <si>
    <t>Афанасьева</t>
  </si>
  <si>
    <t>Юлия</t>
  </si>
  <si>
    <t>Романовна</t>
  </si>
  <si>
    <t>Белоусова</t>
  </si>
  <si>
    <t>Оксана</t>
  </si>
  <si>
    <t>Юрьевна</t>
  </si>
  <si>
    <t>Федеральное государственное автономное образовательное учреждение дополнительного профессионального образования "Академия реализации государственной политики и профессионального развития работников образования Министерства просвещения РФ"</t>
  </si>
  <si>
    <t>Внутренняя система оценки качества образования:развитие в соответствии с обновленными ФГОС</t>
  </si>
  <si>
    <t>Бибикова</t>
  </si>
  <si>
    <t>Татьяна</t>
  </si>
  <si>
    <t>Николаевна</t>
  </si>
  <si>
    <t>Государственное бюджетное образовательное учреждение дополнительного профессионального образования "Псковский областной институт повышения квалификации работников образования"</t>
  </si>
  <si>
    <t>Просветительская деятельность в системе социальных коммуникаций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</si>
  <si>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Санкт-Петербургская академия постдипломного педагогического образования</t>
  </si>
  <si>
    <t>Технологии образования взрослых в деятельности педагога дополнительного профессионального образования</t>
  </si>
  <si>
    <t>Государственное бюджетное учреждение дополнительного профессионального образования «Санкт-Петербургский центр оценки качества образования и информационных технологий»</t>
  </si>
  <si>
    <t>Современный инструментарий для организации дистанционного обучения детей</t>
  </si>
  <si>
    <t>Реализация требований обновленных ФГОС НОО, ФГОС ООО в работе учителя</t>
  </si>
  <si>
    <t>Богданова</t>
  </si>
  <si>
    <t>Светлана</t>
  </si>
  <si>
    <t>Дмитриевна</t>
  </si>
  <si>
    <t>Работа с программным обеспечением ГИА 9-11 в период подготовки и проведения государственной итоговой аттестации</t>
  </si>
  <si>
    <t>Общество с ограниченной ответственностью "Учи.ру"</t>
  </si>
  <si>
    <t>Всестороннее развитие личности ученика: идеи для организации внеурочной деятельности</t>
  </si>
  <si>
    <t>Адаптация образовательной программы для детей с ОВЗ и трудностями в обучении</t>
  </si>
  <si>
    <t>Реализация требований обновленных ФГОС ООО, ФГОС СОО в работе учителя</t>
  </si>
  <si>
    <t>Школа менджера образования</t>
  </si>
  <si>
    <t>Профессиональная деятельность педагога дополнительного образования в соответствии с профстандартом и ФГТ</t>
  </si>
  <si>
    <t>Работа с программным обеспечением ГИА 9-11 период полготовки и проведения государственной итоговой аттестации</t>
  </si>
  <si>
    <t>Цифровая образовательная среда в школе: организация и управление</t>
  </si>
  <si>
    <t>Внедрение и использование дистанционных технологий в образовательном процессе</t>
  </si>
  <si>
    <t>Цифровые компетенции педагога</t>
  </si>
  <si>
    <t>Головина</t>
  </si>
  <si>
    <t>Анна</t>
  </si>
  <si>
    <t>Научно-методическое сопровождение деятельности заместителей директора по ВР в ОО</t>
  </si>
  <si>
    <t>Р7-Офис для начинающих пользователей</t>
  </si>
  <si>
    <t>Научно-методическое сопровождение деятельности классных руководителей в ОО</t>
  </si>
  <si>
    <t>Головченко</t>
  </si>
  <si>
    <t>Ивановна</t>
  </si>
  <si>
    <t>Методическое сопровождение реализации обновленного ФГОС в области изобразительного искусства</t>
  </si>
  <si>
    <t>Дмитренко</t>
  </si>
  <si>
    <t>Анатольевна</t>
  </si>
  <si>
    <t>Догонина</t>
  </si>
  <si>
    <t>Елена</t>
  </si>
  <si>
    <t>Доильницына</t>
  </si>
  <si>
    <t>Ирина</t>
  </si>
  <si>
    <t>Алексеевна</t>
  </si>
  <si>
    <t>Егорова</t>
  </si>
  <si>
    <t>Любовь</t>
  </si>
  <si>
    <t>Евгеньевна</t>
  </si>
  <si>
    <t>Центр онлайн-обучения Всероссийского форума "Педагоги России: инновации в образовании"</t>
  </si>
  <si>
    <t>Управление качеством образования: содержание и методическое сопровождение функционирования внутренней системы оценки качества образования (ВСОКО)</t>
  </si>
  <si>
    <t>Технология проведения мониторингов качества образования</t>
  </si>
  <si>
    <t>Внутришкольная система оценки качества образования</t>
  </si>
  <si>
    <t>Зуева</t>
  </si>
  <si>
    <t>Лариса</t>
  </si>
  <si>
    <t>Общество с ограниченной ответственностью "Центр образовательных услуг "Невский альянс"</t>
  </si>
  <si>
    <t>"Говорящий"дом:перезагрузка развивающей предметно-пространственной среды в детском саду</t>
  </si>
  <si>
    <t>АНО ДПО "Национальный исследовательский институт Всероссийской общественной организации содействия развитию профессиональной сферы дошкольного образования "Воспитатели России"</t>
  </si>
  <si>
    <t>Передача общественных ценностей физической культуры на личностный уровень ребенка</t>
  </si>
  <si>
    <t>Иванова</t>
  </si>
  <si>
    <t>Александровна</t>
  </si>
  <si>
    <t>Тасолтановна</t>
  </si>
  <si>
    <t>Программа развития как инструмент обеспечения эффективности дошкольной образовательной организации</t>
  </si>
  <si>
    <t>Обновление образовательной программы ДОО в логике ФОП и ФГОС дошкольного образования: теоретические и практические аспекты</t>
  </si>
  <si>
    <t>Исакова</t>
  </si>
  <si>
    <t>Практика использования информационной системы "Параграф" в деятельности образовательной организации</t>
  </si>
  <si>
    <t>Касаткина</t>
  </si>
  <si>
    <t>Наталья</t>
  </si>
  <si>
    <t>Валерьевна</t>
  </si>
  <si>
    <t>Федеральное государственноет автономное образовательное учреждение высшего образования "Государственный университет просвещения"</t>
  </si>
  <si>
    <t>Трансформация методической службы и организация методического сопровождения педагогов</t>
  </si>
  <si>
    <t>Преподавание предметной области "ОДНКНР" в соответствии с обновленными ФГОС ООО</t>
  </si>
  <si>
    <t>Проектирование современного пространства урочной и внеурочной деятельности в контексте ФГОС</t>
  </si>
  <si>
    <t>Килькман</t>
  </si>
  <si>
    <t>Варвара</t>
  </si>
  <si>
    <t>Васильевна</t>
  </si>
  <si>
    <t>ООО "Московский институт профессиональной переподготовки и повышения квалификации педагогов"</t>
  </si>
  <si>
    <t>Здоровьесберегающие технологии в физическом развитии дошкольников и их применение в условиях ФГОС ДО</t>
  </si>
  <si>
    <t>Кожевникова</t>
  </si>
  <si>
    <t>Коррекционная направленность обучения школьников с ограниченными возможностями здоровья</t>
  </si>
  <si>
    <t>Крюков</t>
  </si>
  <si>
    <t>Сергей</t>
  </si>
  <si>
    <t>Дмитриевич</t>
  </si>
  <si>
    <t>Общество с ограниченной ответственностью "Инфоурок"</t>
  </si>
  <si>
    <t>Преподавание русского языка как неродного в образовательном учреждении</t>
  </si>
  <si>
    <t>Новые образовательные стандарты: ФГОС третьего поколения. Порядок организации и осуществления образовательной деятельности</t>
  </si>
  <si>
    <t>Кузнецов</t>
  </si>
  <si>
    <t>Павел</t>
  </si>
  <si>
    <t>Сергеевич</t>
  </si>
  <si>
    <t>Куракина</t>
  </si>
  <si>
    <t>Безопасное информационное простанство школы</t>
  </si>
  <si>
    <t>Психолого-педагогическое сопровождение профессионального самоопределения обучающихся в образовательной организации</t>
  </si>
  <si>
    <t>Литвинова</t>
  </si>
  <si>
    <t>Современные технологии обучения иностранному языку в условиях реализации ФГОС</t>
  </si>
  <si>
    <t>Луцкая</t>
  </si>
  <si>
    <t>Виктория</t>
  </si>
  <si>
    <t>Владимировна</t>
  </si>
  <si>
    <t>Федеральное государственное бюджетное образовательное уреждение высшего образования "Московский государственный психолого-педагогический университет"</t>
  </si>
  <si>
    <t>Психологическое консультирование по проблемам взаимоотношений родителей и подростков</t>
  </si>
  <si>
    <t>Федеральное государственное бюджетное образовательное учреждение высшего профессионального образования «Российский государственный педагогический университет им. А. И. Герцена»</t>
  </si>
  <si>
    <t>Федеральная образовательная программа дошкольного образования-новый вектор развития профессиональных компетенций педагога в едином пространстве дошкольного образования</t>
  </si>
  <si>
    <t>Организация деятельности педагога-психолога в системе дошкольного образования</t>
  </si>
  <si>
    <t>Развитие ИКТ кометентности педагога(воспитателя) в области создания и использования дидактических материалов</t>
  </si>
  <si>
    <t>Профессиональная компетентность педагогов-психологов в сфере информационно-психологической безопасности обучающихся</t>
  </si>
  <si>
    <t>Максименкова</t>
  </si>
  <si>
    <t>Сергеевна</t>
  </si>
  <si>
    <t>Манжура</t>
  </si>
  <si>
    <t>Валентина</t>
  </si>
  <si>
    <t>Основы обработки аудио и видео информации для использования в образовательной деятельности</t>
  </si>
  <si>
    <t>Матова</t>
  </si>
  <si>
    <t>АНО ДПО "Институт образовательных технологий"</t>
  </si>
  <si>
    <t>Развитие логического мышления дошкольников в системе дополнительного образования</t>
  </si>
  <si>
    <t>Развитие ИКТ-компетентности педагогов ДОО в области создания и использования дидактических материалов</t>
  </si>
  <si>
    <t>Музейная арт-педагогика как основа проектирования инновационных программ дополнительного образования</t>
  </si>
  <si>
    <t>Общество с ограниченной ответственностью "Инновационно-образовательный центр "Северная столица"</t>
  </si>
  <si>
    <t>Повышение квалификации педагогических работников ДОО по внедрению и реализации Федеральной образовательной программы</t>
  </si>
  <si>
    <t>Минина</t>
  </si>
  <si>
    <t>ООО "Столичный центр образовательных технологий"</t>
  </si>
  <si>
    <t>Организация работы с обучающимися с ограниченными возможностями здоровья (ОВЗ) в соответствии с ФГОС</t>
  </si>
  <si>
    <t>ИКТ-компетентность педагога в условиях реализации ФГОС общего образования. Проектирование мультимедийного образовательного продукта</t>
  </si>
  <si>
    <t>Михайлова</t>
  </si>
  <si>
    <t>Евсевиевна</t>
  </si>
  <si>
    <t>Профессионально-педагогическая компетентность эксперта государственной итоговой аттестации выпускников 11 классов (по математике)</t>
  </si>
  <si>
    <t>Профессионально-педагогическая компетентность эксперта государственной итоговой аттестации выпускников 9 классов (по математике)</t>
  </si>
  <si>
    <t>Профессионально-педагогическая компетентность эксперта государственной итоговой аттестации выпускников 11 классов (старшие эксперты по математике)</t>
  </si>
  <si>
    <t>Петрова</t>
  </si>
  <si>
    <t>Марина</t>
  </si>
  <si>
    <t>Витальевна</t>
  </si>
  <si>
    <t>Цифровая география:современные интерактивные технологии в урочной и внеурочной деятельности</t>
  </si>
  <si>
    <t>Содержательные аспекты методического сопровождения учителя в условиях реализации требований обновленных ФГОС НОО, ФГОС ООО</t>
  </si>
  <si>
    <t>Подольская</t>
  </si>
  <si>
    <t>Анастасия</t>
  </si>
  <si>
    <t>Римкявичене</t>
  </si>
  <si>
    <t>Ольга</t>
  </si>
  <si>
    <t>Рудяшко</t>
  </si>
  <si>
    <t>Коммуникативная компетентность педагогов и медиация образования</t>
  </si>
  <si>
    <t>Автономная некоммерческая организация "Клевер Лаб"</t>
  </si>
  <si>
    <t>Преподавание модуля "Основы религиозных культур народов России"</t>
  </si>
  <si>
    <t>ФГБНУ "Институт изучения детства, семьи и воспитания"</t>
  </si>
  <si>
    <t>Федеральная рабочая программа воспитания в общеобразовательных организациях: управленческий аспект</t>
  </si>
  <si>
    <t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"Информационно-методический центр" Центрального района Санкт-Петербурга</t>
  </si>
  <si>
    <t>Основы религиозных культур и светской этики</t>
  </si>
  <si>
    <t>ООО "Инфоурок"</t>
  </si>
  <si>
    <t>Организация и ведение направления КВН во внеурочной деятельности учащихся в рамаках работы Российского движения школьников</t>
  </si>
  <si>
    <t>Интернет-технологии и социальные сети как средство учебной коммуникации</t>
  </si>
  <si>
    <t>Рунович</t>
  </si>
  <si>
    <t>Борисович</t>
  </si>
  <si>
    <t>Образовательный центр "ИТ-перемена"</t>
  </si>
  <si>
    <t>Обучение детей с ограниченными возможностями здоровья (ОВЗ) в условиях реализации ФГОС</t>
  </si>
  <si>
    <t>Силаев</t>
  </si>
  <si>
    <t>Алексей</t>
  </si>
  <si>
    <t>Алексеевич</t>
  </si>
  <si>
    <t>Использование ИС "Параграф" и MS Excel для формирования отчетной документации образовательной организации</t>
  </si>
  <si>
    <t>Общество с ограниченной ответственностью "Высшая школа делового администрирования"</t>
  </si>
  <si>
    <t>Профессионально- педагогическая компетентность педагога дополнительного образования в условиях ФГОС</t>
  </si>
  <si>
    <t>Слепкова</t>
  </si>
  <si>
    <t>Викторовна</t>
  </si>
  <si>
    <t>Профессионально-педагогическая компетентность эксперта государственной итоговой аттестации выпускников 11 классов (по русскому языку)</t>
  </si>
  <si>
    <t>Актуальные проблемы современного образования: культурологический подход к изучению литнратурного произведения (стажировка)</t>
  </si>
  <si>
    <t>Организационно-технологическое и нормативно-правовое сопровождение государственной итоговой аттестации в 11 классах</t>
  </si>
  <si>
    <t>Смирнова</t>
  </si>
  <si>
    <t>Михайловна</t>
  </si>
  <si>
    <t>Урок информатики: достижение личностных результатов обновленных ФГОС</t>
  </si>
  <si>
    <t>Сон</t>
  </si>
  <si>
    <t>Александр</t>
  </si>
  <si>
    <t>Петрович</t>
  </si>
  <si>
    <t>Работа с программным обеспечением ГИА 9-11 в период подготовки и проведения государственной аттестации</t>
  </si>
  <si>
    <t>Старостин</t>
  </si>
  <si>
    <t>Дмитрий</t>
  </si>
  <si>
    <t>Владимирович</t>
  </si>
  <si>
    <t>Институт изучения детства, семьи и воспитания Российской академии образования</t>
  </si>
  <si>
    <t>Программирование воспитания в общеобразовательных организациях</t>
  </si>
  <si>
    <t>Организационно- методическое сопровождение образовательного процесса</t>
  </si>
  <si>
    <t>Петербургское наставничество:базовый уровень подготовки куратора</t>
  </si>
  <si>
    <t>Сушкова</t>
  </si>
  <si>
    <t>Ксения</t>
  </si>
  <si>
    <t>Федоренко</t>
  </si>
  <si>
    <t>Профессионально-педагогическая компетентность эксперта государственной итоговой аттестации 9 классов (по физике)</t>
  </si>
  <si>
    <t>Фетисова</t>
  </si>
  <si>
    <t>Людмила</t>
  </si>
  <si>
    <t>Фомина</t>
  </si>
  <si>
    <t>Александра</t>
  </si>
  <si>
    <t>Валентиновна</t>
  </si>
  <si>
    <t>Чернолуцкая</t>
  </si>
  <si>
    <t>Чистякова</t>
  </si>
  <si>
    <t>Реализация требований ФГОС (Технология)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</si>
</sst>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workbookViewId="0"/>
  </sheetViews>
  <sheetFormatPr defaultColWidth="11.5546875" defaultRowHeight="13.2" x14ac:dyDescent="0.25"/>
  <cols>
    <col min="1" max="1" width="6.33203125" bestFit="1"/>
    <col min="2" max="2" width="13.33203125" bestFit="1"/>
    <col min="3" max="3" width="11.109375" bestFit="1"/>
    <col min="4" max="4" width="14.109375" bestFit="1"/>
    <col min="5" max="5" width="31.88671875" style="1" customWidth="1"/>
    <col min="6" max="6" width="54.6640625" style="1" customWidth="1"/>
    <col min="7" max="7" width="19.33203125" bestFit="1"/>
    <col min="8" max="8" width="12.6640625" style="2" bestFit="1"/>
  </cols>
  <sheetData>
    <row r="1" spans="1:8" ht="39.6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5" t="s">
        <v>7</v>
      </c>
    </row>
    <row r="2" spans="1:8" ht="118.8" x14ac:dyDescent="0.25">
      <c r="A2" s="6">
        <v>1</v>
      </c>
      <c r="B2" s="6" t="s">
        <v>8</v>
      </c>
      <c r="C2" s="6" t="s">
        <v>9</v>
      </c>
      <c r="D2" s="6" t="s">
        <v>10</v>
      </c>
      <c r="E2" s="7" t="s">
        <v>11</v>
      </c>
      <c r="F2" s="7" t="s">
        <v>12</v>
      </c>
      <c r="G2" s="6">
        <v>36</v>
      </c>
      <c r="H2" s="8">
        <f>DATE(2024,12,16)</f>
        <v>45642</v>
      </c>
    </row>
    <row r="3" spans="1:8" ht="66" x14ac:dyDescent="0.25">
      <c r="A3" s="6">
        <v>2</v>
      </c>
      <c r="B3" s="6" t="s">
        <v>8</v>
      </c>
      <c r="C3" s="6" t="s">
        <v>9</v>
      </c>
      <c r="D3" s="6" t="s">
        <v>10</v>
      </c>
      <c r="E3" s="7" t="s">
        <v>13</v>
      </c>
      <c r="F3" s="7" t="s">
        <v>14</v>
      </c>
      <c r="G3" s="6">
        <v>144</v>
      </c>
      <c r="H3" s="8">
        <f>DATE(2024,5,17)</f>
        <v>45429</v>
      </c>
    </row>
    <row r="4" spans="1:8" ht="66" x14ac:dyDescent="0.25">
      <c r="A4" s="6">
        <v>3</v>
      </c>
      <c r="B4" s="6" t="s">
        <v>8</v>
      </c>
      <c r="C4" s="6" t="s">
        <v>9</v>
      </c>
      <c r="D4" s="6" t="s">
        <v>10</v>
      </c>
      <c r="E4" s="7" t="s">
        <v>13</v>
      </c>
      <c r="F4" s="7" t="s">
        <v>15</v>
      </c>
      <c r="G4" s="6">
        <v>144</v>
      </c>
      <c r="H4" s="8">
        <f>DATE(2024,5,20)</f>
        <v>45432</v>
      </c>
    </row>
    <row r="5" spans="1:8" ht="118.8" x14ac:dyDescent="0.25">
      <c r="A5" s="6">
        <v>4</v>
      </c>
      <c r="B5" s="6" t="s">
        <v>8</v>
      </c>
      <c r="C5" s="6" t="s">
        <v>9</v>
      </c>
      <c r="D5" s="6" t="s">
        <v>10</v>
      </c>
      <c r="E5" s="7" t="s">
        <v>11</v>
      </c>
      <c r="F5" s="7" t="s">
        <v>16</v>
      </c>
      <c r="G5" s="6">
        <v>36</v>
      </c>
      <c r="H5" s="8">
        <f t="shared" ref="H5:H6" si="0">DATE(2023,2,14)</f>
        <v>44971</v>
      </c>
    </row>
    <row r="6" spans="1:8" ht="118.8" x14ac:dyDescent="0.25">
      <c r="A6" s="6">
        <v>5</v>
      </c>
      <c r="B6" s="6" t="s">
        <v>17</v>
      </c>
      <c r="C6" s="6" t="s">
        <v>18</v>
      </c>
      <c r="D6" s="6" t="s">
        <v>19</v>
      </c>
      <c r="E6" s="7" t="s">
        <v>11</v>
      </c>
      <c r="F6" s="7" t="s">
        <v>16</v>
      </c>
      <c r="G6" s="6">
        <v>36</v>
      </c>
      <c r="H6" s="8">
        <f t="shared" si="0"/>
        <v>44971</v>
      </c>
    </row>
    <row r="7" spans="1:8" ht="118.8" x14ac:dyDescent="0.25">
      <c r="A7" s="6">
        <v>6</v>
      </c>
      <c r="B7" s="6" t="s">
        <v>20</v>
      </c>
      <c r="C7" s="6" t="s">
        <v>21</v>
      </c>
      <c r="D7" s="6" t="s">
        <v>22</v>
      </c>
      <c r="E7" s="7" t="s">
        <v>23</v>
      </c>
      <c r="F7" s="7" t="s">
        <v>24</v>
      </c>
      <c r="G7" s="6">
        <v>36</v>
      </c>
      <c r="H7" s="8">
        <f>DATE(2022,7,4)</f>
        <v>44746</v>
      </c>
    </row>
    <row r="8" spans="1:8" ht="118.8" x14ac:dyDescent="0.25">
      <c r="A8" s="6">
        <v>7</v>
      </c>
      <c r="B8" s="6" t="s">
        <v>25</v>
      </c>
      <c r="C8" s="6" t="s">
        <v>26</v>
      </c>
      <c r="D8" s="6" t="s">
        <v>27</v>
      </c>
      <c r="E8" s="7" t="s">
        <v>11</v>
      </c>
      <c r="F8" s="7" t="s">
        <v>12</v>
      </c>
      <c r="G8" s="6">
        <v>36</v>
      </c>
      <c r="H8" s="8">
        <f>DATE(2024,12,16)</f>
        <v>45642</v>
      </c>
    </row>
    <row r="9" spans="1:8" ht="92.4" x14ac:dyDescent="0.25">
      <c r="A9" s="6">
        <v>8</v>
      </c>
      <c r="B9" s="6" t="s">
        <v>25</v>
      </c>
      <c r="C9" s="6" t="s">
        <v>26</v>
      </c>
      <c r="D9" s="6" t="s">
        <v>27</v>
      </c>
      <c r="E9" s="7" t="s">
        <v>28</v>
      </c>
      <c r="F9" s="7" t="s">
        <v>29</v>
      </c>
      <c r="G9" s="6">
        <v>16</v>
      </c>
      <c r="H9" s="8">
        <f>DATE(2024,9,21)</f>
        <v>45556</v>
      </c>
    </row>
    <row r="10" spans="1:8" ht="118.8" x14ac:dyDescent="0.25">
      <c r="A10" s="6">
        <v>9</v>
      </c>
      <c r="B10" s="6" t="s">
        <v>25</v>
      </c>
      <c r="C10" s="6" t="s">
        <v>26</v>
      </c>
      <c r="D10" s="6" t="s">
        <v>27</v>
      </c>
      <c r="E10" s="7" t="s">
        <v>30</v>
      </c>
      <c r="F10" s="7" t="s">
        <v>31</v>
      </c>
      <c r="G10" s="6">
        <v>36</v>
      </c>
      <c r="H10" s="8">
        <f>DATE(2024,4,19)</f>
        <v>45401</v>
      </c>
    </row>
    <row r="11" spans="1:8" ht="79.2" x14ac:dyDescent="0.25">
      <c r="A11" s="6">
        <v>10</v>
      </c>
      <c r="B11" s="6" t="s">
        <v>25</v>
      </c>
      <c r="C11" s="6" t="s">
        <v>26</v>
      </c>
      <c r="D11" s="6" t="s">
        <v>27</v>
      </c>
      <c r="E11" s="7" t="s">
        <v>32</v>
      </c>
      <c r="F11" s="7" t="s">
        <v>33</v>
      </c>
      <c r="G11" s="6">
        <v>36</v>
      </c>
      <c r="H11" s="8">
        <f>DATE(2022,5,31)</f>
        <v>44712</v>
      </c>
    </row>
    <row r="12" spans="1:8" ht="118.8" x14ac:dyDescent="0.25">
      <c r="A12" s="6">
        <v>11</v>
      </c>
      <c r="B12" s="6" t="s">
        <v>25</v>
      </c>
      <c r="C12" s="6" t="s">
        <v>26</v>
      </c>
      <c r="D12" s="6" t="s">
        <v>27</v>
      </c>
      <c r="E12" s="7" t="s">
        <v>30</v>
      </c>
      <c r="F12" s="7" t="s">
        <v>34</v>
      </c>
      <c r="G12" s="6">
        <v>36</v>
      </c>
      <c r="H12" s="8">
        <f>DATE(2022,4,15)</f>
        <v>44666</v>
      </c>
    </row>
    <row r="13" spans="1:8" ht="79.2" x14ac:dyDescent="0.25">
      <c r="A13" s="6">
        <v>12</v>
      </c>
      <c r="B13" s="6" t="s">
        <v>35</v>
      </c>
      <c r="C13" s="6" t="s">
        <v>36</v>
      </c>
      <c r="D13" s="6" t="s">
        <v>37</v>
      </c>
      <c r="E13" s="7" t="s">
        <v>32</v>
      </c>
      <c r="F13" s="7" t="s">
        <v>38</v>
      </c>
      <c r="G13" s="6">
        <v>16</v>
      </c>
      <c r="H13" s="8">
        <f>DATE(2024,4,26)</f>
        <v>45408</v>
      </c>
    </row>
    <row r="14" spans="1:8" ht="26.4" x14ac:dyDescent="0.25">
      <c r="A14" s="6">
        <v>13</v>
      </c>
      <c r="B14" s="6" t="s">
        <v>35</v>
      </c>
      <c r="C14" s="6" t="s">
        <v>36</v>
      </c>
      <c r="D14" s="6" t="s">
        <v>37</v>
      </c>
      <c r="E14" s="7" t="s">
        <v>39</v>
      </c>
      <c r="F14" s="7" t="s">
        <v>40</v>
      </c>
      <c r="G14" s="6">
        <v>72</v>
      </c>
      <c r="H14" s="8">
        <f>DATE(2024,3,11)</f>
        <v>45362</v>
      </c>
    </row>
    <row r="15" spans="1:8" ht="26.4" x14ac:dyDescent="0.25">
      <c r="A15" s="6">
        <v>14</v>
      </c>
      <c r="B15" s="6" t="s">
        <v>35</v>
      </c>
      <c r="C15" s="6" t="s">
        <v>36</v>
      </c>
      <c r="D15" s="6" t="s">
        <v>37</v>
      </c>
      <c r="E15" s="7" t="s">
        <v>39</v>
      </c>
      <c r="F15" s="7" t="s">
        <v>41</v>
      </c>
      <c r="G15" s="6">
        <v>72</v>
      </c>
      <c r="H15" s="8">
        <f>DATE(2024,2,21)</f>
        <v>45343</v>
      </c>
    </row>
    <row r="16" spans="1:8" ht="118.8" x14ac:dyDescent="0.25">
      <c r="A16" s="6">
        <v>15</v>
      </c>
      <c r="B16" s="6" t="s">
        <v>35</v>
      </c>
      <c r="C16" s="6" t="s">
        <v>36</v>
      </c>
      <c r="D16" s="6" t="s">
        <v>37</v>
      </c>
      <c r="E16" s="7" t="s">
        <v>30</v>
      </c>
      <c r="F16" s="7" t="s">
        <v>42</v>
      </c>
      <c r="G16" s="6">
        <v>36</v>
      </c>
      <c r="H16" s="8">
        <f>DATE(2023,6,13)</f>
        <v>45090</v>
      </c>
    </row>
    <row r="17" spans="1:8" ht="39.6" x14ac:dyDescent="0.25">
      <c r="A17" s="6">
        <v>16</v>
      </c>
      <c r="B17" s="6" t="s">
        <v>35</v>
      </c>
      <c r="C17" s="6" t="s">
        <v>36</v>
      </c>
      <c r="D17" s="6" t="s">
        <v>37</v>
      </c>
      <c r="E17" s="7" t="s">
        <v>43</v>
      </c>
      <c r="F17" s="7" t="s">
        <v>44</v>
      </c>
      <c r="G17" s="6">
        <v>120</v>
      </c>
      <c r="H17" s="8">
        <f>DATE(2022,5,4)</f>
        <v>44685</v>
      </c>
    </row>
    <row r="18" spans="1:8" ht="79.2" x14ac:dyDescent="0.25">
      <c r="A18" s="6">
        <v>17</v>
      </c>
      <c r="B18" s="6" t="s">
        <v>35</v>
      </c>
      <c r="C18" s="6" t="s">
        <v>36</v>
      </c>
      <c r="D18" s="6" t="s">
        <v>37</v>
      </c>
      <c r="E18" s="7" t="s">
        <v>32</v>
      </c>
      <c r="F18" s="7" t="s">
        <v>45</v>
      </c>
      <c r="G18" s="6">
        <v>16</v>
      </c>
      <c r="H18" s="8">
        <f>DATE(2023,4,28)</f>
        <v>45044</v>
      </c>
    </row>
    <row r="19" spans="1:8" ht="26.4" x14ac:dyDescent="0.25">
      <c r="A19" s="6">
        <v>18</v>
      </c>
      <c r="B19" s="6" t="s">
        <v>35</v>
      </c>
      <c r="C19" s="6" t="s">
        <v>36</v>
      </c>
      <c r="D19" s="6" t="s">
        <v>37</v>
      </c>
      <c r="E19" s="7" t="s">
        <v>43</v>
      </c>
      <c r="F19" s="7" t="s">
        <v>46</v>
      </c>
      <c r="G19" s="6">
        <v>72</v>
      </c>
      <c r="H19" s="8">
        <f>DATE(2023,3,1)</f>
        <v>44986</v>
      </c>
    </row>
    <row r="20" spans="1:8" ht="79.2" x14ac:dyDescent="0.25">
      <c r="A20" s="6">
        <v>19</v>
      </c>
      <c r="B20" s="6" t="s">
        <v>35</v>
      </c>
      <c r="C20" s="6" t="s">
        <v>36</v>
      </c>
      <c r="D20" s="6" t="s">
        <v>37</v>
      </c>
      <c r="E20" s="7" t="s">
        <v>32</v>
      </c>
      <c r="F20" s="7" t="s">
        <v>45</v>
      </c>
      <c r="G20" s="6">
        <v>16</v>
      </c>
      <c r="H20" s="8">
        <f>DATE(2022,4,29)</f>
        <v>44680</v>
      </c>
    </row>
    <row r="21" spans="1:8" ht="79.2" x14ac:dyDescent="0.25">
      <c r="A21" s="6">
        <v>20</v>
      </c>
      <c r="B21" s="6" t="s">
        <v>35</v>
      </c>
      <c r="C21" s="6" t="s">
        <v>36</v>
      </c>
      <c r="D21" s="6" t="s">
        <v>37</v>
      </c>
      <c r="E21" s="7" t="s">
        <v>32</v>
      </c>
      <c r="F21" s="7" t="s">
        <v>47</v>
      </c>
      <c r="G21" s="6">
        <v>18</v>
      </c>
      <c r="H21" s="8">
        <f>DATE(2022,11,18)</f>
        <v>44883</v>
      </c>
    </row>
    <row r="22" spans="1:8" ht="118.8" x14ac:dyDescent="0.25">
      <c r="A22" s="6">
        <v>21</v>
      </c>
      <c r="B22" s="6" t="s">
        <v>35</v>
      </c>
      <c r="C22" s="6" t="s">
        <v>36</v>
      </c>
      <c r="D22" s="6" t="s">
        <v>37</v>
      </c>
      <c r="E22" s="7" t="s">
        <v>30</v>
      </c>
      <c r="F22" s="7" t="s">
        <v>34</v>
      </c>
      <c r="G22" s="6">
        <v>36</v>
      </c>
      <c r="H22" s="8">
        <f>DATE(2022,5,20)</f>
        <v>44701</v>
      </c>
    </row>
    <row r="23" spans="1:8" ht="79.2" x14ac:dyDescent="0.25">
      <c r="A23" s="6">
        <v>22</v>
      </c>
      <c r="B23" s="6" t="s">
        <v>35</v>
      </c>
      <c r="C23" s="6" t="s">
        <v>36</v>
      </c>
      <c r="D23" s="6" t="s">
        <v>37</v>
      </c>
      <c r="E23" s="7" t="s">
        <v>32</v>
      </c>
      <c r="F23" s="7" t="s">
        <v>48</v>
      </c>
      <c r="G23" s="6">
        <v>18</v>
      </c>
      <c r="H23" s="8">
        <f>DATE(2022,3,15)</f>
        <v>44635</v>
      </c>
    </row>
    <row r="24" spans="1:8" ht="118.8" x14ac:dyDescent="0.25">
      <c r="A24" s="6">
        <v>23</v>
      </c>
      <c r="B24" s="6" t="s">
        <v>49</v>
      </c>
      <c r="C24" s="6" t="s">
        <v>50</v>
      </c>
      <c r="D24" s="6" t="s">
        <v>10</v>
      </c>
      <c r="E24" s="7" t="s">
        <v>30</v>
      </c>
      <c r="F24" s="7" t="s">
        <v>51</v>
      </c>
      <c r="G24" s="6">
        <v>18</v>
      </c>
      <c r="H24" s="8">
        <f>DATE(2024,5,15)</f>
        <v>45427</v>
      </c>
    </row>
    <row r="25" spans="1:8" ht="118.8" x14ac:dyDescent="0.25">
      <c r="A25" s="6">
        <v>24</v>
      </c>
      <c r="B25" s="6" t="s">
        <v>49</v>
      </c>
      <c r="C25" s="6" t="s">
        <v>50</v>
      </c>
      <c r="D25" s="6" t="s">
        <v>10</v>
      </c>
      <c r="E25" s="7" t="s">
        <v>11</v>
      </c>
      <c r="F25" s="7" t="s">
        <v>52</v>
      </c>
      <c r="G25" s="6">
        <v>18</v>
      </c>
      <c r="H25" s="8">
        <f>DATE(2023,11,28)</f>
        <v>45258</v>
      </c>
    </row>
    <row r="26" spans="1:8" ht="118.8" x14ac:dyDescent="0.25">
      <c r="A26" s="6">
        <v>25</v>
      </c>
      <c r="B26" s="6" t="s">
        <v>49</v>
      </c>
      <c r="C26" s="6" t="s">
        <v>50</v>
      </c>
      <c r="D26" s="6" t="s">
        <v>10</v>
      </c>
      <c r="E26" s="7" t="s">
        <v>30</v>
      </c>
      <c r="F26" s="7" t="s">
        <v>53</v>
      </c>
      <c r="G26" s="6">
        <v>18</v>
      </c>
      <c r="H26" s="8">
        <f>DATE(2023,6,19)</f>
        <v>45096</v>
      </c>
    </row>
    <row r="27" spans="1:8" ht="118.8" x14ac:dyDescent="0.25">
      <c r="A27" s="6">
        <v>26</v>
      </c>
      <c r="B27" s="6" t="s">
        <v>54</v>
      </c>
      <c r="C27" s="6" t="s">
        <v>26</v>
      </c>
      <c r="D27" s="6" t="s">
        <v>55</v>
      </c>
      <c r="E27" s="7" t="s">
        <v>30</v>
      </c>
      <c r="F27" s="7" t="s">
        <v>56</v>
      </c>
      <c r="G27" s="6">
        <v>36</v>
      </c>
      <c r="H27" s="8">
        <f>DATE(2024,12,19)</f>
        <v>45645</v>
      </c>
    </row>
    <row r="28" spans="1:8" ht="118.8" x14ac:dyDescent="0.25">
      <c r="A28" s="6">
        <v>27</v>
      </c>
      <c r="B28" s="6" t="s">
        <v>57</v>
      </c>
      <c r="C28" s="6" t="s">
        <v>26</v>
      </c>
      <c r="D28" s="6" t="s">
        <v>58</v>
      </c>
      <c r="E28" s="7" t="s">
        <v>11</v>
      </c>
      <c r="F28" s="7" t="s">
        <v>16</v>
      </c>
      <c r="G28" s="6">
        <v>36</v>
      </c>
      <c r="H28" s="8">
        <f>DATE(2023,2,14)</f>
        <v>44971</v>
      </c>
    </row>
    <row r="29" spans="1:8" ht="118.8" x14ac:dyDescent="0.25">
      <c r="A29" s="6">
        <v>28</v>
      </c>
      <c r="B29" s="6" t="s">
        <v>59</v>
      </c>
      <c r="C29" s="6" t="s">
        <v>60</v>
      </c>
      <c r="D29" s="6" t="s">
        <v>27</v>
      </c>
      <c r="E29" s="7" t="s">
        <v>11</v>
      </c>
      <c r="F29" s="7" t="s">
        <v>52</v>
      </c>
      <c r="G29" s="6">
        <v>18</v>
      </c>
      <c r="H29" s="8">
        <f>DATE(2023,11,28)</f>
        <v>45258</v>
      </c>
    </row>
    <row r="30" spans="1:8" ht="118.8" x14ac:dyDescent="0.25">
      <c r="A30" s="6">
        <v>29</v>
      </c>
      <c r="B30" s="6" t="s">
        <v>61</v>
      </c>
      <c r="C30" s="6" t="s">
        <v>62</v>
      </c>
      <c r="D30" s="6" t="s">
        <v>63</v>
      </c>
      <c r="E30" s="7" t="s">
        <v>11</v>
      </c>
      <c r="F30" s="7" t="s">
        <v>12</v>
      </c>
      <c r="G30" s="6">
        <v>36</v>
      </c>
      <c r="H30" s="8">
        <f t="shared" ref="H30:H31" si="1">DATE(2024,12,16)</f>
        <v>45642</v>
      </c>
    </row>
    <row r="31" spans="1:8" ht="118.8" x14ac:dyDescent="0.25">
      <c r="A31" s="6">
        <v>30</v>
      </c>
      <c r="B31" s="6" t="s">
        <v>64</v>
      </c>
      <c r="C31" s="6" t="s">
        <v>65</v>
      </c>
      <c r="D31" s="6" t="s">
        <v>66</v>
      </c>
      <c r="E31" s="7" t="s">
        <v>11</v>
      </c>
      <c r="F31" s="7" t="s">
        <v>12</v>
      </c>
      <c r="G31" s="6">
        <v>36</v>
      </c>
      <c r="H31" s="8">
        <f t="shared" si="1"/>
        <v>45642</v>
      </c>
    </row>
    <row r="32" spans="1:8" ht="39.6" x14ac:dyDescent="0.25">
      <c r="A32" s="6">
        <v>31</v>
      </c>
      <c r="B32" s="6" t="s">
        <v>64</v>
      </c>
      <c r="C32" s="6" t="s">
        <v>65</v>
      </c>
      <c r="D32" s="6" t="s">
        <v>66</v>
      </c>
      <c r="E32" s="7" t="s">
        <v>67</v>
      </c>
      <c r="F32" s="7" t="s">
        <v>68</v>
      </c>
      <c r="G32" s="6">
        <v>36</v>
      </c>
      <c r="H32" s="8">
        <f>DATE(2024,6,27)</f>
        <v>45470</v>
      </c>
    </row>
    <row r="33" spans="1:8" ht="79.2" x14ac:dyDescent="0.25">
      <c r="A33" s="6">
        <v>32</v>
      </c>
      <c r="B33" s="6" t="s">
        <v>64</v>
      </c>
      <c r="C33" s="6" t="s">
        <v>65</v>
      </c>
      <c r="D33" s="6" t="s">
        <v>66</v>
      </c>
      <c r="E33" s="7" t="s">
        <v>32</v>
      </c>
      <c r="F33" s="7" t="s">
        <v>69</v>
      </c>
      <c r="G33" s="6">
        <v>16</v>
      </c>
      <c r="H33" s="8">
        <f>DATE(2023,10,30)</f>
        <v>45229</v>
      </c>
    </row>
    <row r="34" spans="1:8" ht="118.8" x14ac:dyDescent="0.25">
      <c r="A34" s="6">
        <v>33</v>
      </c>
      <c r="B34" s="6" t="s">
        <v>64</v>
      </c>
      <c r="C34" s="6" t="s">
        <v>65</v>
      </c>
      <c r="D34" s="6" t="s">
        <v>66</v>
      </c>
      <c r="E34" s="7" t="s">
        <v>11</v>
      </c>
      <c r="F34" s="7" t="s">
        <v>16</v>
      </c>
      <c r="G34" s="6">
        <v>36</v>
      </c>
      <c r="H34" s="8">
        <f>DATE(2023,2,14)</f>
        <v>44971</v>
      </c>
    </row>
    <row r="35" spans="1:8" ht="79.2" x14ac:dyDescent="0.25">
      <c r="A35" s="6">
        <v>34</v>
      </c>
      <c r="B35" s="6" t="s">
        <v>64</v>
      </c>
      <c r="C35" s="6" t="s">
        <v>65</v>
      </c>
      <c r="D35" s="6" t="s">
        <v>66</v>
      </c>
      <c r="E35" s="7" t="s">
        <v>32</v>
      </c>
      <c r="F35" s="7" t="s">
        <v>70</v>
      </c>
      <c r="G35" s="6">
        <v>72</v>
      </c>
      <c r="H35" s="8">
        <f>DATE(2022,12,13)</f>
        <v>44908</v>
      </c>
    </row>
    <row r="36" spans="1:8" ht="52.8" x14ac:dyDescent="0.25">
      <c r="A36" s="6">
        <v>35</v>
      </c>
      <c r="B36" s="6" t="s">
        <v>71</v>
      </c>
      <c r="C36" s="6" t="s">
        <v>72</v>
      </c>
      <c r="D36" s="6" t="s">
        <v>22</v>
      </c>
      <c r="E36" s="7" t="s">
        <v>73</v>
      </c>
      <c r="F36" s="7" t="s">
        <v>74</v>
      </c>
      <c r="G36" s="6">
        <v>36</v>
      </c>
      <c r="H36" s="8">
        <f>DATE(2024,11,6)</f>
        <v>45602</v>
      </c>
    </row>
    <row r="37" spans="1:8" ht="92.4" x14ac:dyDescent="0.25">
      <c r="A37" s="6">
        <v>36</v>
      </c>
      <c r="B37" s="6" t="s">
        <v>71</v>
      </c>
      <c r="C37" s="6" t="s">
        <v>72</v>
      </c>
      <c r="D37" s="6" t="s">
        <v>22</v>
      </c>
      <c r="E37" s="7" t="s">
        <v>75</v>
      </c>
      <c r="F37" s="7" t="s">
        <v>76</v>
      </c>
      <c r="G37" s="6">
        <v>16</v>
      </c>
      <c r="H37" s="8">
        <f>DATE(2023,12,22)</f>
        <v>45282</v>
      </c>
    </row>
    <row r="38" spans="1:8" ht="118.8" x14ac:dyDescent="0.25">
      <c r="A38" s="6">
        <v>37</v>
      </c>
      <c r="B38" s="6" t="s">
        <v>77</v>
      </c>
      <c r="C38" s="6" t="s">
        <v>72</v>
      </c>
      <c r="D38" s="6" t="s">
        <v>78</v>
      </c>
      <c r="E38" s="7" t="s">
        <v>11</v>
      </c>
      <c r="F38" s="7" t="s">
        <v>12</v>
      </c>
      <c r="G38" s="6">
        <v>36</v>
      </c>
      <c r="H38" s="8">
        <f>DATE(2024,12,16)</f>
        <v>45642</v>
      </c>
    </row>
    <row r="39" spans="1:8" ht="118.8" x14ac:dyDescent="0.25">
      <c r="A39" s="6">
        <v>38</v>
      </c>
      <c r="B39" s="6" t="s">
        <v>77</v>
      </c>
      <c r="C39" s="6" t="s">
        <v>72</v>
      </c>
      <c r="D39" s="6" t="s">
        <v>78</v>
      </c>
      <c r="E39" s="7" t="s">
        <v>11</v>
      </c>
      <c r="F39" s="7" t="s">
        <v>16</v>
      </c>
      <c r="G39" s="6">
        <v>36</v>
      </c>
      <c r="H39" s="8">
        <f>DATE(2023,2,14)</f>
        <v>44971</v>
      </c>
    </row>
    <row r="40" spans="1:8" ht="118.8" x14ac:dyDescent="0.25">
      <c r="A40" s="6">
        <v>39</v>
      </c>
      <c r="B40" s="6" t="s">
        <v>77</v>
      </c>
      <c r="C40" s="6" t="s">
        <v>60</v>
      </c>
      <c r="D40" s="6" t="s">
        <v>79</v>
      </c>
      <c r="E40" s="7" t="s">
        <v>30</v>
      </c>
      <c r="F40" s="7" t="s">
        <v>51</v>
      </c>
      <c r="G40" s="6">
        <v>18</v>
      </c>
      <c r="H40" s="8">
        <f>DATE(2024,5,15)</f>
        <v>45427</v>
      </c>
    </row>
    <row r="41" spans="1:8" ht="118.8" x14ac:dyDescent="0.25">
      <c r="A41" s="6">
        <v>40</v>
      </c>
      <c r="B41" s="6" t="s">
        <v>77</v>
      </c>
      <c r="C41" s="6" t="s">
        <v>60</v>
      </c>
      <c r="D41" s="6" t="s">
        <v>79</v>
      </c>
      <c r="E41" s="7" t="s">
        <v>11</v>
      </c>
      <c r="F41" s="7" t="s">
        <v>16</v>
      </c>
      <c r="G41" s="6">
        <v>36</v>
      </c>
      <c r="H41" s="8">
        <f>DATE(2023,2,14)</f>
        <v>44971</v>
      </c>
    </row>
    <row r="42" spans="1:8" ht="118.8" x14ac:dyDescent="0.25">
      <c r="A42" s="6">
        <v>41</v>
      </c>
      <c r="B42" s="6" t="s">
        <v>77</v>
      </c>
      <c r="C42" s="6" t="s">
        <v>60</v>
      </c>
      <c r="D42" s="6" t="s">
        <v>78</v>
      </c>
      <c r="E42" s="7" t="s">
        <v>11</v>
      </c>
      <c r="F42" s="7" t="s">
        <v>12</v>
      </c>
      <c r="G42" s="6">
        <v>36</v>
      </c>
      <c r="H42" s="8">
        <f>DATE(2024,12,16)</f>
        <v>45642</v>
      </c>
    </row>
    <row r="43" spans="1:8" ht="52.8" x14ac:dyDescent="0.25">
      <c r="A43" s="6">
        <v>42</v>
      </c>
      <c r="B43" s="6" t="s">
        <v>77</v>
      </c>
      <c r="C43" s="6" t="s">
        <v>60</v>
      </c>
      <c r="D43" s="6" t="s">
        <v>78</v>
      </c>
      <c r="E43" s="7" t="s">
        <v>73</v>
      </c>
      <c r="F43" s="7" t="s">
        <v>80</v>
      </c>
      <c r="G43" s="6">
        <v>72</v>
      </c>
      <c r="H43" s="8">
        <f>DATE(2024,11,26)</f>
        <v>45622</v>
      </c>
    </row>
    <row r="44" spans="1:8" ht="52.8" x14ac:dyDescent="0.25">
      <c r="A44" s="6">
        <v>43</v>
      </c>
      <c r="B44" s="6" t="s">
        <v>77</v>
      </c>
      <c r="C44" s="6" t="s">
        <v>60</v>
      </c>
      <c r="D44" s="6" t="s">
        <v>78</v>
      </c>
      <c r="E44" s="7" t="s">
        <v>73</v>
      </c>
      <c r="F44" s="7" t="s">
        <v>81</v>
      </c>
      <c r="G44" s="6">
        <v>36</v>
      </c>
      <c r="H44" s="8">
        <f>DATE(2023,5,23)</f>
        <v>45069</v>
      </c>
    </row>
    <row r="45" spans="1:8" ht="118.8" x14ac:dyDescent="0.25">
      <c r="A45" s="6">
        <v>44</v>
      </c>
      <c r="B45" s="6" t="s">
        <v>82</v>
      </c>
      <c r="C45" s="6" t="s">
        <v>18</v>
      </c>
      <c r="D45" s="6" t="s">
        <v>58</v>
      </c>
      <c r="E45" s="7" t="s">
        <v>11</v>
      </c>
      <c r="F45" s="7" t="s">
        <v>16</v>
      </c>
      <c r="G45" s="6">
        <v>36</v>
      </c>
      <c r="H45" s="8">
        <f>DATE(2024,2,29)</f>
        <v>45351</v>
      </c>
    </row>
    <row r="46" spans="1:8" ht="79.2" x14ac:dyDescent="0.25">
      <c r="A46" s="6">
        <v>45</v>
      </c>
      <c r="B46" s="6" t="s">
        <v>82</v>
      </c>
      <c r="C46" s="6" t="s">
        <v>18</v>
      </c>
      <c r="D46" s="6" t="s">
        <v>58</v>
      </c>
      <c r="E46" s="7" t="s">
        <v>32</v>
      </c>
      <c r="F46" s="7" t="s">
        <v>83</v>
      </c>
      <c r="G46" s="6">
        <v>20</v>
      </c>
      <c r="H46" s="8">
        <f>DATE(2024,2,14)</f>
        <v>45336</v>
      </c>
    </row>
    <row r="47" spans="1:8" ht="66" x14ac:dyDescent="0.25">
      <c r="A47" s="6">
        <v>46</v>
      </c>
      <c r="B47" s="6" t="s">
        <v>84</v>
      </c>
      <c r="C47" s="6" t="s">
        <v>85</v>
      </c>
      <c r="D47" s="6" t="s">
        <v>86</v>
      </c>
      <c r="E47" s="7" t="s">
        <v>87</v>
      </c>
      <c r="F47" s="7" t="s">
        <v>88</v>
      </c>
      <c r="G47" s="6">
        <v>38</v>
      </c>
      <c r="H47" s="8">
        <f>DATE(2024,11,20)</f>
        <v>45616</v>
      </c>
    </row>
    <row r="48" spans="1:8" ht="118.8" x14ac:dyDescent="0.25">
      <c r="A48" s="6">
        <v>47</v>
      </c>
      <c r="B48" s="6" t="s">
        <v>84</v>
      </c>
      <c r="C48" s="6" t="s">
        <v>85</v>
      </c>
      <c r="D48" s="6" t="s">
        <v>86</v>
      </c>
      <c r="E48" s="7" t="s">
        <v>30</v>
      </c>
      <c r="F48" s="7" t="s">
        <v>31</v>
      </c>
      <c r="G48" s="6">
        <v>72</v>
      </c>
      <c r="H48" s="8">
        <f>DATE(2024,4,19)</f>
        <v>45401</v>
      </c>
    </row>
    <row r="49" spans="1:8" ht="118.8" x14ac:dyDescent="0.25">
      <c r="A49" s="6">
        <v>48</v>
      </c>
      <c r="B49" s="6" t="s">
        <v>84</v>
      </c>
      <c r="C49" s="6" t="s">
        <v>85</v>
      </c>
      <c r="D49" s="6" t="s">
        <v>86</v>
      </c>
      <c r="E49" s="7" t="s">
        <v>30</v>
      </c>
      <c r="F49" s="7" t="s">
        <v>89</v>
      </c>
      <c r="G49" s="6">
        <v>18</v>
      </c>
      <c r="H49" s="8">
        <f>DATE(2024,4,25)</f>
        <v>45407</v>
      </c>
    </row>
    <row r="50" spans="1:8" ht="118.8" x14ac:dyDescent="0.25">
      <c r="A50" s="6">
        <v>49</v>
      </c>
      <c r="B50" s="6" t="s">
        <v>84</v>
      </c>
      <c r="C50" s="6" t="s">
        <v>85</v>
      </c>
      <c r="D50" s="6" t="s">
        <v>86</v>
      </c>
      <c r="E50" s="7" t="s">
        <v>30</v>
      </c>
      <c r="F50" s="7" t="s">
        <v>90</v>
      </c>
      <c r="G50" s="6">
        <v>108</v>
      </c>
      <c r="H50" s="8">
        <f>DATE(2022,6,23)</f>
        <v>44735</v>
      </c>
    </row>
    <row r="51" spans="1:8" ht="52.8" x14ac:dyDescent="0.25">
      <c r="A51" s="6">
        <v>50</v>
      </c>
      <c r="B51" s="6" t="s">
        <v>91</v>
      </c>
      <c r="C51" s="6" t="s">
        <v>92</v>
      </c>
      <c r="D51" s="6" t="s">
        <v>93</v>
      </c>
      <c r="E51" s="7" t="s">
        <v>94</v>
      </c>
      <c r="F51" s="7" t="s">
        <v>95</v>
      </c>
      <c r="G51" s="6">
        <v>72</v>
      </c>
      <c r="H51" s="8">
        <f>DATE(2024,5,15)</f>
        <v>45427</v>
      </c>
    </row>
    <row r="52" spans="1:8" ht="118.8" x14ac:dyDescent="0.25">
      <c r="A52" s="6">
        <v>51</v>
      </c>
      <c r="B52" s="6" t="s">
        <v>96</v>
      </c>
      <c r="C52" s="6" t="s">
        <v>50</v>
      </c>
      <c r="D52" s="6" t="s">
        <v>58</v>
      </c>
      <c r="E52" s="7" t="s">
        <v>11</v>
      </c>
      <c r="F52" s="7" t="s">
        <v>12</v>
      </c>
      <c r="G52" s="6">
        <v>36</v>
      </c>
      <c r="H52" s="8">
        <f>DATE(2024,12,16)</f>
        <v>45642</v>
      </c>
    </row>
    <row r="53" spans="1:8" ht="118.8" x14ac:dyDescent="0.25">
      <c r="A53" s="6">
        <v>52</v>
      </c>
      <c r="B53" s="6" t="s">
        <v>96</v>
      </c>
      <c r="C53" s="6" t="s">
        <v>50</v>
      </c>
      <c r="D53" s="6" t="s">
        <v>58</v>
      </c>
      <c r="E53" s="7" t="s">
        <v>11</v>
      </c>
      <c r="F53" s="7" t="s">
        <v>97</v>
      </c>
      <c r="G53" s="6">
        <v>36</v>
      </c>
      <c r="H53" s="8">
        <f>DATE(2023,5,5)</f>
        <v>45051</v>
      </c>
    </row>
    <row r="54" spans="1:8" ht="118.8" x14ac:dyDescent="0.25">
      <c r="A54" s="6">
        <v>53</v>
      </c>
      <c r="B54" s="6" t="s">
        <v>98</v>
      </c>
      <c r="C54" s="6" t="s">
        <v>99</v>
      </c>
      <c r="D54" s="6" t="s">
        <v>100</v>
      </c>
      <c r="E54" s="7" t="s">
        <v>30</v>
      </c>
      <c r="F54" s="7" t="s">
        <v>42</v>
      </c>
      <c r="G54" s="6">
        <v>36</v>
      </c>
      <c r="H54" s="8">
        <f>DATE(2023,9,15)</f>
        <v>45184</v>
      </c>
    </row>
    <row r="55" spans="1:8" ht="26.4" x14ac:dyDescent="0.25">
      <c r="A55" s="6">
        <v>54</v>
      </c>
      <c r="B55" s="6" t="s">
        <v>98</v>
      </c>
      <c r="C55" s="6" t="s">
        <v>99</v>
      </c>
      <c r="D55" s="6" t="s">
        <v>100</v>
      </c>
      <c r="E55" s="7" t="s">
        <v>101</v>
      </c>
      <c r="F55" s="7" t="s">
        <v>102</v>
      </c>
      <c r="G55" s="6">
        <v>144</v>
      </c>
      <c r="H55" s="8">
        <f>DATE(2023,7,5)</f>
        <v>45112</v>
      </c>
    </row>
    <row r="56" spans="1:8" ht="118.8" x14ac:dyDescent="0.25">
      <c r="A56" s="6">
        <v>55</v>
      </c>
      <c r="B56" s="6" t="s">
        <v>98</v>
      </c>
      <c r="C56" s="6" t="s">
        <v>99</v>
      </c>
      <c r="D56" s="6" t="s">
        <v>100</v>
      </c>
      <c r="E56" s="7" t="s">
        <v>11</v>
      </c>
      <c r="F56" s="9" t="s">
        <v>16</v>
      </c>
      <c r="G56" s="6">
        <v>36</v>
      </c>
      <c r="H56" s="8">
        <v>45629</v>
      </c>
    </row>
    <row r="57" spans="1:8" ht="118.8" x14ac:dyDescent="0.25">
      <c r="A57" s="6">
        <v>56</v>
      </c>
      <c r="B57" s="6" t="s">
        <v>98</v>
      </c>
      <c r="C57" s="6" t="s">
        <v>99</v>
      </c>
      <c r="D57" s="6" t="s">
        <v>100</v>
      </c>
      <c r="E57" s="7" t="s">
        <v>30</v>
      </c>
      <c r="F57" s="7" t="s">
        <v>103</v>
      </c>
      <c r="G57" s="6">
        <v>72</v>
      </c>
      <c r="H57" s="8">
        <f>DATE(2023,1,19)</f>
        <v>44945</v>
      </c>
    </row>
    <row r="58" spans="1:8" ht="118.8" x14ac:dyDescent="0.25">
      <c r="A58" s="6">
        <v>57</v>
      </c>
      <c r="B58" s="6" t="s">
        <v>104</v>
      </c>
      <c r="C58" s="6" t="s">
        <v>105</v>
      </c>
      <c r="D58" s="6" t="s">
        <v>106</v>
      </c>
      <c r="E58" s="7" t="s">
        <v>11</v>
      </c>
      <c r="F58" s="7" t="s">
        <v>52</v>
      </c>
      <c r="G58" s="6">
        <v>18</v>
      </c>
      <c r="H58" s="8">
        <f>DATE(2023,11,28)</f>
        <v>45258</v>
      </c>
    </row>
    <row r="59" spans="1:8" ht="79.2" x14ac:dyDescent="0.25">
      <c r="A59" s="6">
        <v>58</v>
      </c>
      <c r="B59" s="6" t="s">
        <v>107</v>
      </c>
      <c r="C59" s="6" t="s">
        <v>21</v>
      </c>
      <c r="D59" s="6" t="s">
        <v>58</v>
      </c>
      <c r="E59" s="7" t="s">
        <v>32</v>
      </c>
      <c r="F59" s="7" t="s">
        <v>108</v>
      </c>
      <c r="G59" s="6">
        <v>72</v>
      </c>
      <c r="H59" s="8">
        <f>DATE(2024,12,19)</f>
        <v>45645</v>
      </c>
    </row>
    <row r="60" spans="1:8" ht="118.8" x14ac:dyDescent="0.25">
      <c r="A60" s="6">
        <v>59</v>
      </c>
      <c r="B60" s="6" t="s">
        <v>107</v>
      </c>
      <c r="C60" s="6" t="s">
        <v>21</v>
      </c>
      <c r="D60" s="6" t="s">
        <v>58</v>
      </c>
      <c r="E60" s="7" t="s">
        <v>30</v>
      </c>
      <c r="F60" s="7" t="s">
        <v>109</v>
      </c>
      <c r="G60" s="6">
        <v>36</v>
      </c>
      <c r="H60" s="8">
        <f>DATE(2024,12,17)</f>
        <v>45643</v>
      </c>
    </row>
    <row r="61" spans="1:8" ht="118.8" x14ac:dyDescent="0.25">
      <c r="A61" s="6">
        <v>60</v>
      </c>
      <c r="B61" s="6" t="s">
        <v>110</v>
      </c>
      <c r="C61" s="6" t="s">
        <v>26</v>
      </c>
      <c r="D61" s="6" t="s">
        <v>10</v>
      </c>
      <c r="E61" s="7" t="s">
        <v>30</v>
      </c>
      <c r="F61" s="7" t="s">
        <v>111</v>
      </c>
      <c r="G61" s="6">
        <v>108</v>
      </c>
      <c r="H61" s="8">
        <f>DATE(2023,6,29)</f>
        <v>45106</v>
      </c>
    </row>
    <row r="62" spans="1:8" ht="118.8" x14ac:dyDescent="0.25">
      <c r="A62" s="6">
        <v>61</v>
      </c>
      <c r="B62" s="6" t="s">
        <v>112</v>
      </c>
      <c r="C62" s="6" t="s">
        <v>113</v>
      </c>
      <c r="D62" s="6" t="s">
        <v>114</v>
      </c>
      <c r="E62" s="7" t="s">
        <v>11</v>
      </c>
      <c r="F62" s="7" t="s">
        <v>12</v>
      </c>
      <c r="G62" s="6">
        <v>36</v>
      </c>
      <c r="H62" s="8">
        <f>DATE(2024,12,16)</f>
        <v>45642</v>
      </c>
    </row>
    <row r="63" spans="1:8" ht="79.2" x14ac:dyDescent="0.25">
      <c r="A63" s="6">
        <v>62</v>
      </c>
      <c r="B63" s="6" t="s">
        <v>112</v>
      </c>
      <c r="C63" s="6" t="s">
        <v>113</v>
      </c>
      <c r="D63" s="6" t="s">
        <v>114</v>
      </c>
      <c r="E63" s="7" t="s">
        <v>115</v>
      </c>
      <c r="F63" s="7" t="s">
        <v>116</v>
      </c>
      <c r="G63" s="6">
        <v>36</v>
      </c>
      <c r="H63" s="8">
        <f>DATE(2024,2,29)</f>
        <v>45351</v>
      </c>
    </row>
    <row r="64" spans="1:8" ht="92.4" x14ac:dyDescent="0.25">
      <c r="A64" s="6">
        <v>63</v>
      </c>
      <c r="B64" s="6" t="s">
        <v>112</v>
      </c>
      <c r="C64" s="6" t="s">
        <v>113</v>
      </c>
      <c r="D64" s="6" t="s">
        <v>114</v>
      </c>
      <c r="E64" s="7" t="s">
        <v>117</v>
      </c>
      <c r="F64" s="7" t="s">
        <v>118</v>
      </c>
      <c r="G64" s="6">
        <v>72</v>
      </c>
      <c r="H64" s="8">
        <f>DATE(2023,11,20)</f>
        <v>45250</v>
      </c>
    </row>
    <row r="65" spans="1:8" ht="79.2" x14ac:dyDescent="0.25">
      <c r="A65" s="6">
        <v>64</v>
      </c>
      <c r="B65" s="6" t="s">
        <v>112</v>
      </c>
      <c r="C65" s="6" t="s">
        <v>113</v>
      </c>
      <c r="D65" s="6" t="s">
        <v>114</v>
      </c>
      <c r="E65" s="7" t="s">
        <v>115</v>
      </c>
      <c r="F65" s="7" t="s">
        <v>119</v>
      </c>
      <c r="G65" s="6">
        <v>72</v>
      </c>
      <c r="H65" s="8">
        <f>DATE(2023,6,20)</f>
        <v>45097</v>
      </c>
    </row>
    <row r="66" spans="1:8" ht="118.8" x14ac:dyDescent="0.25">
      <c r="A66" s="6">
        <v>65</v>
      </c>
      <c r="B66" s="6" t="s">
        <v>112</v>
      </c>
      <c r="C66" s="6" t="s">
        <v>113</v>
      </c>
      <c r="D66" s="6" t="s">
        <v>114</v>
      </c>
      <c r="E66" s="7" t="s">
        <v>30</v>
      </c>
      <c r="F66" s="7" t="s">
        <v>120</v>
      </c>
      <c r="G66" s="6">
        <v>72</v>
      </c>
      <c r="H66" s="8">
        <f>DATE(2023,6,14)</f>
        <v>45091</v>
      </c>
    </row>
    <row r="67" spans="1:8" ht="118.8" x14ac:dyDescent="0.25">
      <c r="A67" s="6">
        <v>66</v>
      </c>
      <c r="B67" s="6" t="s">
        <v>112</v>
      </c>
      <c r="C67" s="6" t="s">
        <v>113</v>
      </c>
      <c r="D67" s="6" t="s">
        <v>114</v>
      </c>
      <c r="E67" s="7" t="s">
        <v>30</v>
      </c>
      <c r="F67" s="7" t="s">
        <v>121</v>
      </c>
      <c r="G67" s="6">
        <v>108</v>
      </c>
      <c r="H67" s="8">
        <f>DATE(2022,12,20)</f>
        <v>44915</v>
      </c>
    </row>
    <row r="68" spans="1:8" ht="118.8" x14ac:dyDescent="0.25">
      <c r="A68" s="6">
        <v>67</v>
      </c>
      <c r="B68" s="6" t="s">
        <v>122</v>
      </c>
      <c r="C68" s="6" t="s">
        <v>92</v>
      </c>
      <c r="D68" s="6" t="s">
        <v>123</v>
      </c>
      <c r="E68" s="7" t="s">
        <v>11</v>
      </c>
      <c r="F68" s="7" t="s">
        <v>16</v>
      </c>
      <c r="G68" s="6">
        <v>36</v>
      </c>
      <c r="H68" s="8">
        <f>DATE(2023,2,14)</f>
        <v>44971</v>
      </c>
    </row>
    <row r="69" spans="1:8" ht="118.8" x14ac:dyDescent="0.25">
      <c r="A69" s="6">
        <v>68</v>
      </c>
      <c r="B69" s="6" t="s">
        <v>124</v>
      </c>
      <c r="C69" s="6" t="s">
        <v>125</v>
      </c>
      <c r="D69" s="6" t="s">
        <v>63</v>
      </c>
      <c r="E69" s="7" t="s">
        <v>11</v>
      </c>
      <c r="F69" s="7" t="s">
        <v>12</v>
      </c>
      <c r="G69" s="6">
        <v>36</v>
      </c>
      <c r="H69" s="8">
        <f>DATE(2024,12,16)</f>
        <v>45642</v>
      </c>
    </row>
    <row r="70" spans="1:8" ht="118.8" x14ac:dyDescent="0.25">
      <c r="A70" s="6">
        <v>69</v>
      </c>
      <c r="B70" s="6" t="s">
        <v>124</v>
      </c>
      <c r="C70" s="6" t="s">
        <v>125</v>
      </c>
      <c r="D70" s="6" t="s">
        <v>63</v>
      </c>
      <c r="E70" s="7" t="s">
        <v>11</v>
      </c>
      <c r="F70" s="7" t="s">
        <v>16</v>
      </c>
      <c r="G70" s="6">
        <v>36</v>
      </c>
      <c r="H70" s="8">
        <f>DATE(2024,5,3)</f>
        <v>45415</v>
      </c>
    </row>
    <row r="71" spans="1:8" ht="92.4" x14ac:dyDescent="0.25">
      <c r="A71" s="6">
        <v>70</v>
      </c>
      <c r="B71" s="6" t="s">
        <v>124</v>
      </c>
      <c r="C71" s="6" t="s">
        <v>125</v>
      </c>
      <c r="D71" s="6" t="s">
        <v>63</v>
      </c>
      <c r="E71" s="7" t="s">
        <v>117</v>
      </c>
      <c r="F71" s="7" t="s">
        <v>118</v>
      </c>
      <c r="G71" s="6">
        <v>72</v>
      </c>
      <c r="H71" s="8">
        <f>DATE(2023,11,20)</f>
        <v>45250</v>
      </c>
    </row>
    <row r="72" spans="1:8" ht="79.2" x14ac:dyDescent="0.25">
      <c r="A72" s="6">
        <v>71</v>
      </c>
      <c r="B72" s="6" t="s">
        <v>124</v>
      </c>
      <c r="C72" s="6" t="s">
        <v>125</v>
      </c>
      <c r="D72" s="6" t="s">
        <v>63</v>
      </c>
      <c r="E72" s="7" t="s">
        <v>32</v>
      </c>
      <c r="F72" s="7" t="s">
        <v>126</v>
      </c>
      <c r="G72" s="6">
        <v>72</v>
      </c>
      <c r="H72" s="8">
        <f>DATE(2023,10,25)</f>
        <v>45224</v>
      </c>
    </row>
    <row r="73" spans="1:8" ht="26.4" x14ac:dyDescent="0.25">
      <c r="A73" s="6">
        <v>72</v>
      </c>
      <c r="B73" s="6" t="s">
        <v>127</v>
      </c>
      <c r="C73" s="6" t="s">
        <v>62</v>
      </c>
      <c r="D73" s="6" t="s">
        <v>22</v>
      </c>
      <c r="E73" s="7" t="s">
        <v>128</v>
      </c>
      <c r="F73" s="7" t="s">
        <v>129</v>
      </c>
      <c r="G73" s="6">
        <v>36</v>
      </c>
      <c r="H73" s="8">
        <f>DATE(2024,4,12)</f>
        <v>45394</v>
      </c>
    </row>
    <row r="74" spans="1:8" ht="118.8" x14ac:dyDescent="0.25">
      <c r="A74" s="6">
        <v>73</v>
      </c>
      <c r="B74" s="6" t="s">
        <v>127</v>
      </c>
      <c r="C74" s="6" t="s">
        <v>62</v>
      </c>
      <c r="D74" s="6" t="s">
        <v>22</v>
      </c>
      <c r="E74" s="7" t="s">
        <v>30</v>
      </c>
      <c r="F74" s="7" t="s">
        <v>130</v>
      </c>
      <c r="G74" s="6">
        <v>72</v>
      </c>
      <c r="H74" s="8">
        <f>DATE(2022,12,22)</f>
        <v>44917</v>
      </c>
    </row>
    <row r="75" spans="1:8" ht="118.8" x14ac:dyDescent="0.25">
      <c r="A75" s="6">
        <v>74</v>
      </c>
      <c r="B75" s="6" t="s">
        <v>127</v>
      </c>
      <c r="C75" s="6" t="s">
        <v>62</v>
      </c>
      <c r="D75" s="6" t="s">
        <v>22</v>
      </c>
      <c r="E75" s="7" t="s">
        <v>30</v>
      </c>
      <c r="F75" s="7" t="s">
        <v>131</v>
      </c>
      <c r="G75" s="6">
        <v>108</v>
      </c>
      <c r="H75" s="8">
        <f>DATE(2023,12,12)</f>
        <v>45272</v>
      </c>
    </row>
    <row r="76" spans="1:8" ht="52.8" x14ac:dyDescent="0.25">
      <c r="A76" s="6">
        <v>75</v>
      </c>
      <c r="B76" s="6" t="s">
        <v>127</v>
      </c>
      <c r="C76" s="6" t="s">
        <v>62</v>
      </c>
      <c r="D76" s="6" t="s">
        <v>22</v>
      </c>
      <c r="E76" s="7" t="s">
        <v>132</v>
      </c>
      <c r="F76" s="7" t="s">
        <v>133</v>
      </c>
      <c r="G76" s="6">
        <v>72</v>
      </c>
      <c r="H76" s="8">
        <f>DATE(2023,6,8)</f>
        <v>45085</v>
      </c>
    </row>
    <row r="77" spans="1:8" ht="26.4" x14ac:dyDescent="0.25">
      <c r="A77" s="6">
        <v>76</v>
      </c>
      <c r="B77" s="6" t="s">
        <v>134</v>
      </c>
      <c r="C77" s="6" t="s">
        <v>60</v>
      </c>
      <c r="D77" s="6" t="s">
        <v>66</v>
      </c>
      <c r="E77" s="7" t="s">
        <v>135</v>
      </c>
      <c r="F77" s="7" t="s">
        <v>136</v>
      </c>
      <c r="G77" s="6">
        <v>36</v>
      </c>
      <c r="H77" s="8">
        <f>DATE(2023,9,6)</f>
        <v>45175</v>
      </c>
    </row>
    <row r="78" spans="1:8" ht="118.8" x14ac:dyDescent="0.25">
      <c r="A78" s="6">
        <v>77</v>
      </c>
      <c r="B78" s="6" t="s">
        <v>134</v>
      </c>
      <c r="C78" s="6" t="s">
        <v>60</v>
      </c>
      <c r="D78" s="6" t="s">
        <v>66</v>
      </c>
      <c r="E78" s="7" t="s">
        <v>11</v>
      </c>
      <c r="F78" s="7" t="s">
        <v>137</v>
      </c>
      <c r="G78" s="6">
        <v>36</v>
      </c>
      <c r="H78" s="8">
        <f>DATE(2022,5,4)</f>
        <v>44685</v>
      </c>
    </row>
    <row r="79" spans="1:8" ht="79.2" x14ac:dyDescent="0.25">
      <c r="A79" s="6">
        <v>78</v>
      </c>
      <c r="B79" s="6" t="s">
        <v>138</v>
      </c>
      <c r="C79" s="6" t="s">
        <v>18</v>
      </c>
      <c r="D79" s="6" t="s">
        <v>139</v>
      </c>
      <c r="E79" s="7" t="s">
        <v>32</v>
      </c>
      <c r="F79" s="7" t="s">
        <v>140</v>
      </c>
      <c r="G79" s="6">
        <v>36</v>
      </c>
      <c r="H79" s="8">
        <f>DATE(2023,12,15)</f>
        <v>45275</v>
      </c>
    </row>
    <row r="80" spans="1:8" ht="79.2" x14ac:dyDescent="0.25">
      <c r="A80" s="6">
        <v>79</v>
      </c>
      <c r="B80" s="6" t="s">
        <v>138</v>
      </c>
      <c r="C80" s="6" t="s">
        <v>18</v>
      </c>
      <c r="D80" s="6" t="s">
        <v>139</v>
      </c>
      <c r="E80" s="7" t="s">
        <v>32</v>
      </c>
      <c r="F80" s="7" t="s">
        <v>141</v>
      </c>
      <c r="G80" s="6">
        <v>36</v>
      </c>
      <c r="H80" s="8">
        <f>DATE(2022,12,26)</f>
        <v>44921</v>
      </c>
    </row>
    <row r="81" spans="1:8" ht="79.2" x14ac:dyDescent="0.25">
      <c r="A81" s="6">
        <v>80</v>
      </c>
      <c r="B81" s="6" t="s">
        <v>138</v>
      </c>
      <c r="C81" s="6" t="s">
        <v>18</v>
      </c>
      <c r="D81" s="6" t="s">
        <v>139</v>
      </c>
      <c r="E81" s="7" t="s">
        <v>32</v>
      </c>
      <c r="F81" s="7" t="s">
        <v>140</v>
      </c>
      <c r="G81" s="6">
        <v>36</v>
      </c>
      <c r="H81" s="8">
        <f>DATE(2022,11,30)</f>
        <v>44895</v>
      </c>
    </row>
    <row r="82" spans="1:8" ht="79.2" x14ac:dyDescent="0.25">
      <c r="A82" s="6">
        <v>81</v>
      </c>
      <c r="B82" s="6" t="s">
        <v>138</v>
      </c>
      <c r="C82" s="6" t="s">
        <v>18</v>
      </c>
      <c r="D82" s="6" t="s">
        <v>139</v>
      </c>
      <c r="E82" s="7" t="s">
        <v>32</v>
      </c>
      <c r="F82" s="7" t="s">
        <v>142</v>
      </c>
      <c r="G82" s="6">
        <v>36</v>
      </c>
      <c r="H82" s="8">
        <f>DATE(2022,5,18)</f>
        <v>44699</v>
      </c>
    </row>
    <row r="83" spans="1:8" ht="118.8" x14ac:dyDescent="0.25">
      <c r="A83" s="6">
        <v>82</v>
      </c>
      <c r="B83" s="6" t="s">
        <v>143</v>
      </c>
      <c r="C83" s="6" t="s">
        <v>144</v>
      </c>
      <c r="D83" s="6" t="s">
        <v>145</v>
      </c>
      <c r="E83" s="7" t="s">
        <v>30</v>
      </c>
      <c r="F83" s="7" t="s">
        <v>146</v>
      </c>
      <c r="G83" s="6">
        <v>36</v>
      </c>
      <c r="H83" s="8">
        <f>DATE(2022,6,20)</f>
        <v>44732</v>
      </c>
    </row>
    <row r="84" spans="1:8" ht="118.8" x14ac:dyDescent="0.25">
      <c r="A84" s="6">
        <v>83</v>
      </c>
      <c r="B84" s="6" t="s">
        <v>143</v>
      </c>
      <c r="C84" s="6" t="s">
        <v>144</v>
      </c>
      <c r="D84" s="6" t="s">
        <v>145</v>
      </c>
      <c r="E84" s="7" t="s">
        <v>23</v>
      </c>
      <c r="F84" s="7" t="s">
        <v>147</v>
      </c>
      <c r="G84" s="6">
        <v>36</v>
      </c>
      <c r="H84" s="8">
        <f>DATE(2022,3,23)</f>
        <v>44643</v>
      </c>
    </row>
    <row r="85" spans="1:8" ht="118.8" x14ac:dyDescent="0.25">
      <c r="A85" s="6">
        <v>84</v>
      </c>
      <c r="B85" s="6" t="s">
        <v>148</v>
      </c>
      <c r="C85" s="6" t="s">
        <v>149</v>
      </c>
      <c r="D85" s="6" t="s">
        <v>93</v>
      </c>
      <c r="E85" s="7" t="s">
        <v>11</v>
      </c>
      <c r="F85" s="7" t="s">
        <v>16</v>
      </c>
      <c r="G85" s="6">
        <v>36</v>
      </c>
      <c r="H85" s="8">
        <f>DATE(2024,12,3)</f>
        <v>45629</v>
      </c>
    </row>
    <row r="86" spans="1:8" ht="118.8" x14ac:dyDescent="0.25">
      <c r="A86" s="6">
        <v>85</v>
      </c>
      <c r="B86" s="6" t="s">
        <v>150</v>
      </c>
      <c r="C86" s="6" t="s">
        <v>151</v>
      </c>
      <c r="D86" s="6" t="s">
        <v>78</v>
      </c>
      <c r="E86" s="7" t="s">
        <v>11</v>
      </c>
      <c r="F86" s="7" t="s">
        <v>12</v>
      </c>
      <c r="G86" s="6">
        <v>36</v>
      </c>
      <c r="H86" s="8">
        <f>DATE(2024,12,16)</f>
        <v>45642</v>
      </c>
    </row>
    <row r="87" spans="1:8" ht="118.8" x14ac:dyDescent="0.25">
      <c r="A87" s="6">
        <v>86</v>
      </c>
      <c r="B87" s="6" t="s">
        <v>150</v>
      </c>
      <c r="C87" s="6" t="s">
        <v>151</v>
      </c>
      <c r="D87" s="6" t="s">
        <v>78</v>
      </c>
      <c r="E87" s="7" t="s">
        <v>11</v>
      </c>
      <c r="F87" s="7" t="s">
        <v>16</v>
      </c>
      <c r="G87" s="6">
        <v>36</v>
      </c>
      <c r="H87" s="8">
        <f>DATE(2023,2,14)</f>
        <v>44971</v>
      </c>
    </row>
    <row r="88" spans="1:8" ht="118.8" x14ac:dyDescent="0.25">
      <c r="A88" s="6">
        <v>87</v>
      </c>
      <c r="B88" s="6" t="s">
        <v>152</v>
      </c>
      <c r="C88" s="6" t="s">
        <v>149</v>
      </c>
      <c r="D88" s="6" t="s">
        <v>78</v>
      </c>
      <c r="E88" s="7" t="s">
        <v>30</v>
      </c>
      <c r="F88" s="7" t="s">
        <v>153</v>
      </c>
      <c r="G88" s="6">
        <v>108</v>
      </c>
      <c r="H88" s="8">
        <f>DATE(2024,5,30)</f>
        <v>45442</v>
      </c>
    </row>
    <row r="89" spans="1:8" ht="26.4" x14ac:dyDescent="0.25">
      <c r="A89" s="6">
        <v>88</v>
      </c>
      <c r="B89" s="6" t="s">
        <v>152</v>
      </c>
      <c r="C89" s="6" t="s">
        <v>149</v>
      </c>
      <c r="D89" s="6" t="s">
        <v>78</v>
      </c>
      <c r="E89" s="7" t="s">
        <v>154</v>
      </c>
      <c r="F89" s="7" t="s">
        <v>155</v>
      </c>
      <c r="G89" s="6">
        <v>72</v>
      </c>
      <c r="H89" s="8">
        <f>DATE(2023,12,28)</f>
        <v>45288</v>
      </c>
    </row>
    <row r="90" spans="1:8" ht="39.6" x14ac:dyDescent="0.25">
      <c r="A90" s="6">
        <v>89</v>
      </c>
      <c r="B90" s="6" t="s">
        <v>152</v>
      </c>
      <c r="C90" s="6" t="s">
        <v>149</v>
      </c>
      <c r="D90" s="6" t="s">
        <v>78</v>
      </c>
      <c r="E90" s="7" t="s">
        <v>156</v>
      </c>
      <c r="F90" s="7" t="s">
        <v>157</v>
      </c>
      <c r="G90" s="6">
        <v>36</v>
      </c>
      <c r="H90" s="8">
        <f>DATE(2023,3,28)</f>
        <v>45013</v>
      </c>
    </row>
    <row r="91" spans="1:8" ht="118.8" x14ac:dyDescent="0.25">
      <c r="A91" s="6">
        <v>90</v>
      </c>
      <c r="B91" s="6" t="s">
        <v>152</v>
      </c>
      <c r="C91" s="6" t="s">
        <v>149</v>
      </c>
      <c r="D91" s="6" t="s">
        <v>78</v>
      </c>
      <c r="E91" s="7" t="s">
        <v>158</v>
      </c>
      <c r="F91" s="7" t="s">
        <v>159</v>
      </c>
      <c r="G91" s="6">
        <v>36</v>
      </c>
      <c r="H91" s="8">
        <f>DATE(2023,4,25)</f>
        <v>45041</v>
      </c>
    </row>
    <row r="92" spans="1:8" ht="39.6" x14ac:dyDescent="0.25">
      <c r="A92" s="6">
        <v>91</v>
      </c>
      <c r="B92" s="6" t="s">
        <v>152</v>
      </c>
      <c r="C92" s="6" t="s">
        <v>149</v>
      </c>
      <c r="D92" s="6" t="s">
        <v>78</v>
      </c>
      <c r="E92" s="7" t="s">
        <v>160</v>
      </c>
      <c r="F92" s="7" t="s">
        <v>161</v>
      </c>
      <c r="G92" s="6">
        <v>36</v>
      </c>
      <c r="H92" s="8">
        <f t="shared" ref="H92:H93" si="2">DATE(2023,2,1)</f>
        <v>44958</v>
      </c>
    </row>
    <row r="93" spans="1:8" ht="26.4" x14ac:dyDescent="0.25">
      <c r="A93" s="6">
        <v>92</v>
      </c>
      <c r="B93" s="6" t="s">
        <v>152</v>
      </c>
      <c r="C93" s="6" t="s">
        <v>149</v>
      </c>
      <c r="D93" s="6" t="s">
        <v>78</v>
      </c>
      <c r="E93" s="7" t="s">
        <v>135</v>
      </c>
      <c r="F93" s="7" t="s">
        <v>162</v>
      </c>
      <c r="G93" s="6">
        <v>72</v>
      </c>
      <c r="H93" s="8">
        <f t="shared" si="2"/>
        <v>44958</v>
      </c>
    </row>
    <row r="94" spans="1:8" ht="26.4" x14ac:dyDescent="0.25">
      <c r="A94" s="6">
        <v>93</v>
      </c>
      <c r="B94" s="6" t="s">
        <v>163</v>
      </c>
      <c r="C94" s="6" t="s">
        <v>99</v>
      </c>
      <c r="D94" s="6" t="s">
        <v>164</v>
      </c>
      <c r="E94" s="7" t="s">
        <v>165</v>
      </c>
      <c r="F94" s="7" t="s">
        <v>166</v>
      </c>
      <c r="G94" s="6">
        <v>72</v>
      </c>
      <c r="H94" s="8">
        <f>DATE(2024,7,2)</f>
        <v>45475</v>
      </c>
    </row>
    <row r="95" spans="1:8" ht="118.8" x14ac:dyDescent="0.25">
      <c r="A95" s="6">
        <v>94</v>
      </c>
      <c r="B95" s="6" t="s">
        <v>167</v>
      </c>
      <c r="C95" s="6" t="s">
        <v>168</v>
      </c>
      <c r="D95" s="6" t="s">
        <v>169</v>
      </c>
      <c r="E95" s="7" t="s">
        <v>11</v>
      </c>
      <c r="F95" s="7" t="s">
        <v>12</v>
      </c>
      <c r="G95" s="6">
        <v>36</v>
      </c>
      <c r="H95" s="8">
        <f>DATE(2024,12,16)</f>
        <v>45642</v>
      </c>
    </row>
    <row r="96" spans="1:8" ht="79.2" x14ac:dyDescent="0.25">
      <c r="A96" s="6">
        <v>95</v>
      </c>
      <c r="B96" s="6" t="s">
        <v>167</v>
      </c>
      <c r="C96" s="6" t="s">
        <v>168</v>
      </c>
      <c r="D96" s="6" t="s">
        <v>169</v>
      </c>
      <c r="E96" s="7" t="s">
        <v>32</v>
      </c>
      <c r="F96" s="7" t="s">
        <v>170</v>
      </c>
      <c r="G96" s="6">
        <v>40</v>
      </c>
      <c r="H96" s="8">
        <f>DATE(2022,10,26)</f>
        <v>44860</v>
      </c>
    </row>
    <row r="97" spans="1:8" ht="39.6" x14ac:dyDescent="0.25">
      <c r="A97" s="6">
        <v>96</v>
      </c>
      <c r="B97" s="6" t="s">
        <v>167</v>
      </c>
      <c r="C97" s="6" t="s">
        <v>168</v>
      </c>
      <c r="D97" s="6" t="s">
        <v>169</v>
      </c>
      <c r="E97" s="7" t="s">
        <v>171</v>
      </c>
      <c r="F97" s="7" t="s">
        <v>172</v>
      </c>
      <c r="G97" s="6">
        <v>72</v>
      </c>
      <c r="H97" s="8">
        <f>DATE(2022,3,16)</f>
        <v>44636</v>
      </c>
    </row>
    <row r="98" spans="1:8" ht="79.2" x14ac:dyDescent="0.25">
      <c r="A98" s="6">
        <v>97</v>
      </c>
      <c r="B98" s="6" t="s">
        <v>173</v>
      </c>
      <c r="C98" s="6" t="s">
        <v>62</v>
      </c>
      <c r="D98" s="6" t="s">
        <v>174</v>
      </c>
      <c r="E98" s="7" t="s">
        <v>32</v>
      </c>
      <c r="F98" s="7" t="s">
        <v>175</v>
      </c>
      <c r="G98" s="6">
        <v>36</v>
      </c>
      <c r="H98" s="8">
        <f>DATE(2024,11,15)</f>
        <v>45611</v>
      </c>
    </row>
    <row r="99" spans="1:8" ht="118.8" x14ac:dyDescent="0.25">
      <c r="A99" s="6">
        <v>98</v>
      </c>
      <c r="B99" s="6" t="s">
        <v>173</v>
      </c>
      <c r="C99" s="6" t="s">
        <v>62</v>
      </c>
      <c r="D99" s="6" t="s">
        <v>174</v>
      </c>
      <c r="E99" s="7" t="s">
        <v>30</v>
      </c>
      <c r="F99" s="7" t="s">
        <v>176</v>
      </c>
      <c r="G99" s="6">
        <v>108</v>
      </c>
      <c r="H99" s="8">
        <f>DATE(2023,11,22)</f>
        <v>45252</v>
      </c>
    </row>
    <row r="100" spans="1:8" ht="79.2" x14ac:dyDescent="0.25">
      <c r="A100" s="6">
        <v>99</v>
      </c>
      <c r="B100" s="6" t="s">
        <v>173</v>
      </c>
      <c r="C100" s="6" t="s">
        <v>62</v>
      </c>
      <c r="D100" s="6" t="s">
        <v>174</v>
      </c>
      <c r="E100" s="7" t="s">
        <v>32</v>
      </c>
      <c r="F100" s="7" t="s">
        <v>175</v>
      </c>
      <c r="G100" s="6">
        <v>36</v>
      </c>
      <c r="H100" s="8">
        <f>DATE(2023,4,28)</f>
        <v>45044</v>
      </c>
    </row>
    <row r="101" spans="1:8" ht="79.2" x14ac:dyDescent="0.25">
      <c r="A101" s="6">
        <v>100</v>
      </c>
      <c r="B101" s="6" t="s">
        <v>173</v>
      </c>
      <c r="C101" s="6" t="s">
        <v>62</v>
      </c>
      <c r="D101" s="6" t="s">
        <v>174</v>
      </c>
      <c r="E101" s="7" t="s">
        <v>32</v>
      </c>
      <c r="F101" s="7" t="s">
        <v>177</v>
      </c>
      <c r="G101" s="6">
        <v>36</v>
      </c>
      <c r="H101" s="8">
        <f>DATE(2023,12,27)</f>
        <v>45287</v>
      </c>
    </row>
    <row r="102" spans="1:8" ht="79.2" x14ac:dyDescent="0.25">
      <c r="A102" s="6">
        <v>101</v>
      </c>
      <c r="B102" s="6" t="s">
        <v>173</v>
      </c>
      <c r="C102" s="6" t="s">
        <v>62</v>
      </c>
      <c r="D102" s="6" t="s">
        <v>174</v>
      </c>
      <c r="E102" s="7" t="s">
        <v>32</v>
      </c>
      <c r="F102" s="7" t="s">
        <v>175</v>
      </c>
      <c r="G102" s="6">
        <v>36</v>
      </c>
      <c r="H102" s="8">
        <f>DATE(2023,11,27)</f>
        <v>45257</v>
      </c>
    </row>
    <row r="103" spans="1:8" ht="118.8" x14ac:dyDescent="0.25">
      <c r="A103" s="6">
        <v>102</v>
      </c>
      <c r="B103" s="6" t="s">
        <v>173</v>
      </c>
      <c r="C103" s="6" t="s">
        <v>62</v>
      </c>
      <c r="D103" s="6" t="s">
        <v>174</v>
      </c>
      <c r="E103" s="7" t="s">
        <v>30</v>
      </c>
      <c r="F103" s="7" t="s">
        <v>34</v>
      </c>
      <c r="G103" s="6">
        <v>36</v>
      </c>
      <c r="H103" s="8">
        <f>DATE(2022,5,20)</f>
        <v>44701</v>
      </c>
    </row>
    <row r="104" spans="1:8" ht="118.8" x14ac:dyDescent="0.25">
      <c r="A104" s="6">
        <v>103</v>
      </c>
      <c r="B104" s="6" t="s">
        <v>178</v>
      </c>
      <c r="C104" s="6" t="s">
        <v>26</v>
      </c>
      <c r="D104" s="6" t="s">
        <v>179</v>
      </c>
      <c r="E104" s="7" t="s">
        <v>30</v>
      </c>
      <c r="F104" s="7" t="s">
        <v>180</v>
      </c>
      <c r="G104" s="6">
        <v>36</v>
      </c>
      <c r="H104" s="8">
        <f t="shared" ref="H104:H105" si="3">DATE(2024,2,22)</f>
        <v>45344</v>
      </c>
    </row>
    <row r="105" spans="1:8" ht="118.8" x14ac:dyDescent="0.25">
      <c r="A105" s="6">
        <v>104</v>
      </c>
      <c r="B105" s="6" t="s">
        <v>178</v>
      </c>
      <c r="C105" s="6" t="s">
        <v>26</v>
      </c>
      <c r="D105" s="6" t="s">
        <v>179</v>
      </c>
      <c r="E105" s="7" t="s">
        <v>30</v>
      </c>
      <c r="F105" s="7" t="s">
        <v>180</v>
      </c>
      <c r="G105" s="6">
        <v>36</v>
      </c>
      <c r="H105" s="8">
        <f t="shared" si="3"/>
        <v>45344</v>
      </c>
    </row>
    <row r="106" spans="1:8" ht="118.8" x14ac:dyDescent="0.25">
      <c r="A106" s="6">
        <v>105</v>
      </c>
      <c r="B106" s="6" t="s">
        <v>178</v>
      </c>
      <c r="C106" s="6" t="s">
        <v>26</v>
      </c>
      <c r="D106" s="6" t="s">
        <v>179</v>
      </c>
      <c r="E106" s="7" t="s">
        <v>30</v>
      </c>
      <c r="F106" s="7" t="s">
        <v>34</v>
      </c>
      <c r="G106" s="6">
        <v>36</v>
      </c>
      <c r="H106" s="8">
        <f>DATE(2022,5,20)</f>
        <v>44701</v>
      </c>
    </row>
    <row r="107" spans="1:8" ht="118.8" x14ac:dyDescent="0.25">
      <c r="A107" s="6">
        <v>106</v>
      </c>
      <c r="B107" s="6" t="s">
        <v>181</v>
      </c>
      <c r="C107" s="6" t="s">
        <v>182</v>
      </c>
      <c r="D107" s="6" t="s">
        <v>183</v>
      </c>
      <c r="E107" s="7" t="s">
        <v>11</v>
      </c>
      <c r="F107" s="7" t="s">
        <v>16</v>
      </c>
      <c r="G107" s="6">
        <v>36</v>
      </c>
      <c r="H107" s="8">
        <f>DATE(2024,10,30)</f>
        <v>45595</v>
      </c>
    </row>
    <row r="108" spans="1:8" ht="79.2" x14ac:dyDescent="0.25">
      <c r="A108" s="6">
        <v>107</v>
      </c>
      <c r="B108" s="6" t="s">
        <v>181</v>
      </c>
      <c r="C108" s="6" t="s">
        <v>182</v>
      </c>
      <c r="D108" s="6" t="s">
        <v>183</v>
      </c>
      <c r="E108" s="7" t="s">
        <v>32</v>
      </c>
      <c r="F108" s="7" t="s">
        <v>184</v>
      </c>
      <c r="G108" s="6">
        <v>16</v>
      </c>
      <c r="H108" s="8">
        <f>DATE(2023,4,28)</f>
        <v>45044</v>
      </c>
    </row>
    <row r="109" spans="1:8" ht="79.2" x14ac:dyDescent="0.25">
      <c r="A109" s="6">
        <v>108</v>
      </c>
      <c r="B109" s="6" t="s">
        <v>181</v>
      </c>
      <c r="C109" s="6" t="s">
        <v>182</v>
      </c>
      <c r="D109" s="6" t="s">
        <v>183</v>
      </c>
      <c r="E109" s="7" t="s">
        <v>32</v>
      </c>
      <c r="F109" s="7" t="s">
        <v>184</v>
      </c>
      <c r="G109" s="6">
        <v>16</v>
      </c>
      <c r="H109" s="8">
        <f>DATE(2022,4,29)</f>
        <v>44680</v>
      </c>
    </row>
    <row r="110" spans="1:8" ht="39.6" x14ac:dyDescent="0.25">
      <c r="A110" s="6">
        <v>109</v>
      </c>
      <c r="B110" s="6" t="s">
        <v>185</v>
      </c>
      <c r="C110" s="6" t="s">
        <v>186</v>
      </c>
      <c r="D110" s="6" t="s">
        <v>187</v>
      </c>
      <c r="E110" s="7" t="s">
        <v>188</v>
      </c>
      <c r="F110" s="7" t="s">
        <v>189</v>
      </c>
      <c r="G110" s="6">
        <v>36</v>
      </c>
      <c r="H110" s="8">
        <f>DATE(2022,12,11)</f>
        <v>44906</v>
      </c>
    </row>
    <row r="111" spans="1:8" ht="39.6" x14ac:dyDescent="0.25">
      <c r="A111" s="6">
        <v>110</v>
      </c>
      <c r="B111" s="6" t="s">
        <v>185</v>
      </c>
      <c r="C111" s="6" t="s">
        <v>186</v>
      </c>
      <c r="D111" s="6" t="s">
        <v>187</v>
      </c>
      <c r="E111" s="7" t="s">
        <v>171</v>
      </c>
      <c r="F111" s="7" t="s">
        <v>190</v>
      </c>
      <c r="G111" s="6">
        <v>72</v>
      </c>
      <c r="H111" s="8">
        <f>DATE(2022,8,12)</f>
        <v>44785</v>
      </c>
    </row>
    <row r="112" spans="1:8" ht="118.8" x14ac:dyDescent="0.25">
      <c r="A112" s="6">
        <v>111</v>
      </c>
      <c r="B112" s="6" t="s">
        <v>185</v>
      </c>
      <c r="C112" s="6" t="s">
        <v>186</v>
      </c>
      <c r="D112" s="6" t="s">
        <v>187</v>
      </c>
      <c r="E112" s="7" t="s">
        <v>23</v>
      </c>
      <c r="F112" s="7" t="s">
        <v>147</v>
      </c>
      <c r="G112" s="6">
        <v>36</v>
      </c>
      <c r="H112" s="8">
        <f>DATE(2022,3,23)</f>
        <v>44643</v>
      </c>
    </row>
    <row r="113" spans="1:8" ht="118.8" x14ac:dyDescent="0.25">
      <c r="A113" s="6">
        <v>112</v>
      </c>
      <c r="B113" s="6" t="s">
        <v>185</v>
      </c>
      <c r="C113" s="6" t="s">
        <v>186</v>
      </c>
      <c r="D113" s="6" t="s">
        <v>187</v>
      </c>
      <c r="E113" s="7" t="s">
        <v>30</v>
      </c>
      <c r="F113" s="7" t="s">
        <v>191</v>
      </c>
      <c r="G113" s="6">
        <v>36</v>
      </c>
      <c r="H113" s="8">
        <f>DATE(2022,3,17)</f>
        <v>44637</v>
      </c>
    </row>
    <row r="114" spans="1:8" ht="118.8" x14ac:dyDescent="0.25">
      <c r="A114" s="6">
        <v>113</v>
      </c>
      <c r="B114" s="6" t="s">
        <v>192</v>
      </c>
      <c r="C114" s="6" t="s">
        <v>193</v>
      </c>
      <c r="D114" s="6" t="s">
        <v>63</v>
      </c>
      <c r="E114" s="7" t="s">
        <v>11</v>
      </c>
      <c r="F114" s="7" t="s">
        <v>52</v>
      </c>
      <c r="G114" s="6">
        <v>18</v>
      </c>
      <c r="H114" s="8">
        <f>DATE(2023,11,28)</f>
        <v>45258</v>
      </c>
    </row>
    <row r="115" spans="1:8" ht="79.2" x14ac:dyDescent="0.25">
      <c r="A115" s="6">
        <v>114</v>
      </c>
      <c r="B115" s="6" t="s">
        <v>194</v>
      </c>
      <c r="C115" s="6" t="s">
        <v>26</v>
      </c>
      <c r="D115" s="6" t="s">
        <v>78</v>
      </c>
      <c r="E115" s="7" t="s">
        <v>32</v>
      </c>
      <c r="F115" s="7" t="s">
        <v>69</v>
      </c>
      <c r="G115" s="6">
        <v>16</v>
      </c>
      <c r="H115" s="8">
        <f>DATE(2022,12,8)</f>
        <v>44903</v>
      </c>
    </row>
    <row r="116" spans="1:8" ht="79.2" x14ac:dyDescent="0.25">
      <c r="A116" s="6">
        <v>115</v>
      </c>
      <c r="B116" s="6" t="s">
        <v>194</v>
      </c>
      <c r="C116" s="6" t="s">
        <v>26</v>
      </c>
      <c r="D116" s="6" t="s">
        <v>78</v>
      </c>
      <c r="E116" s="7" t="s">
        <v>32</v>
      </c>
      <c r="F116" s="7" t="s">
        <v>195</v>
      </c>
      <c r="G116" s="6">
        <v>36</v>
      </c>
      <c r="H116" s="8">
        <f>DATE(2022,3,31)</f>
        <v>44651</v>
      </c>
    </row>
    <row r="117" spans="1:8" ht="118.8" x14ac:dyDescent="0.25">
      <c r="A117" s="6">
        <v>116</v>
      </c>
      <c r="B117" s="6" t="s">
        <v>196</v>
      </c>
      <c r="C117" s="6" t="s">
        <v>197</v>
      </c>
      <c r="D117" s="6" t="s">
        <v>55</v>
      </c>
      <c r="E117" s="7" t="s">
        <v>11</v>
      </c>
      <c r="F117" s="7" t="s">
        <v>52</v>
      </c>
      <c r="G117" s="6">
        <v>18</v>
      </c>
      <c r="H117" s="8">
        <f>DATE(2023,11,28)</f>
        <v>45258</v>
      </c>
    </row>
    <row r="118" spans="1:8" ht="118.8" x14ac:dyDescent="0.25">
      <c r="A118" s="6">
        <v>117</v>
      </c>
      <c r="B118" s="6" t="s">
        <v>198</v>
      </c>
      <c r="C118" s="6" t="s">
        <v>199</v>
      </c>
      <c r="D118" s="6" t="s">
        <v>200</v>
      </c>
      <c r="E118" s="7" t="s">
        <v>23</v>
      </c>
      <c r="F118" s="7" t="s">
        <v>147</v>
      </c>
      <c r="G118" s="6">
        <v>36</v>
      </c>
      <c r="H118" s="8">
        <f>DATE(2022,3,23)</f>
        <v>44643</v>
      </c>
    </row>
    <row r="119" spans="1:8" ht="118.8" x14ac:dyDescent="0.25">
      <c r="A119" s="6">
        <v>118</v>
      </c>
      <c r="B119" s="6" t="s">
        <v>201</v>
      </c>
      <c r="C119" s="6" t="s">
        <v>26</v>
      </c>
      <c r="D119" s="6" t="s">
        <v>174</v>
      </c>
      <c r="E119" s="7" t="s">
        <v>11</v>
      </c>
      <c r="F119" s="7" t="s">
        <v>16</v>
      </c>
      <c r="G119" s="6">
        <v>36</v>
      </c>
      <c r="H119" s="8">
        <f>DATE(2024,2,29)</f>
        <v>45351</v>
      </c>
    </row>
    <row r="120" spans="1:8" ht="118.8" x14ac:dyDescent="0.25">
      <c r="A120" s="6">
        <v>119</v>
      </c>
      <c r="B120" s="6" t="s">
        <v>202</v>
      </c>
      <c r="C120" s="6" t="s">
        <v>151</v>
      </c>
      <c r="D120" s="6" t="s">
        <v>10</v>
      </c>
      <c r="E120" s="7" t="s">
        <v>11</v>
      </c>
      <c r="F120" s="7" t="s">
        <v>16</v>
      </c>
      <c r="G120" s="6">
        <v>36</v>
      </c>
      <c r="H120" s="8">
        <f>DATE(2023,2,14)</f>
        <v>44971</v>
      </c>
    </row>
    <row r="121" spans="1:8" ht="118.8" x14ac:dyDescent="0.25">
      <c r="A121" s="6">
        <v>120</v>
      </c>
      <c r="B121" s="6" t="s">
        <v>202</v>
      </c>
      <c r="C121" s="6" t="s">
        <v>151</v>
      </c>
      <c r="D121" s="6" t="s">
        <v>10</v>
      </c>
      <c r="E121" s="7" t="s">
        <v>30</v>
      </c>
      <c r="F121" s="7" t="s">
        <v>203</v>
      </c>
      <c r="G121" s="6">
        <v>36</v>
      </c>
      <c r="H121" s="8">
        <f>DATE(2022,3,31)</f>
        <v>44651</v>
      </c>
    </row>
  </sheetData>
  <pageMargins left="0.78750000000000009" right="0.78750000000000009" top="1.05277777777778" bottom="1.05277777777778" header="0.78750000000000009" footer="0.78750000000000009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Афанасьева Юлия Романовна</cp:lastModifiedBy>
  <cp:revision>3</cp:revision>
  <dcterms:created xsi:type="dcterms:W3CDTF">2025-02-05T13:55:22Z</dcterms:created>
  <dcterms:modified xsi:type="dcterms:W3CDTF">2025-02-05T12:24:10Z</dcterms:modified>
  <dc:language>ru-RU</dc:language>
</cp:coreProperties>
</file>